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an_Choudhury.BAYLOR\Box\M_COLON\Stool Sample Sequencing\MRDNA\Stool-Sample-Sequencing\"/>
    </mc:Choice>
  </mc:AlternateContent>
  <xr:revisionPtr revIDLastSave="0" documentId="13_ncr:1_{1F8E94CE-1405-496E-B229-11B6E5D4F8C4}" xr6:coauthVersionLast="47" xr6:coauthVersionMax="47" xr10:uidLastSave="{00000000-0000-0000-0000-000000000000}"/>
  <bookViews>
    <workbookView xWindow="-120" yWindow="-120" windowWidth="29040" windowHeight="15720" firstSheet="1" activeTab="1" xr2:uid="{A34B61B8-5548-435D-943F-C9DAA9E45B13}"/>
  </bookViews>
  <sheets>
    <sheet name="CALCULATED RESULTS FINAL" sheetId="40" r:id="rId1"/>
    <sheet name="Sheet1" sheetId="51" r:id="rId2"/>
    <sheet name="REVISED RESULTS FINAL" sheetId="45" r:id="rId3"/>
    <sheet name="REVISED RESULTS FINAL (2)" sheetId="46" r:id="rId4"/>
    <sheet name="Baseline Indoles" sheetId="48" r:id="rId5"/>
    <sheet name="Change Over Time" sheetId="44" r:id="rId6"/>
    <sheet name="Patterns Across Subjects" sheetId="49" r:id="rId7"/>
    <sheet name="Pre vs. Post Treatment" sheetId="47" r:id="rId8"/>
    <sheet name="Trends" sheetId="50" r:id="rId9"/>
    <sheet name="Retention times" sheetId="38" r:id="rId10"/>
    <sheet name="Labels" sheetId="39" r:id="rId11"/>
    <sheet name="Standards" sheetId="41" r:id="rId12"/>
    <sheet name="1" sheetId="7" r:id="rId13"/>
    <sheet name="2" sheetId="8" r:id="rId14"/>
    <sheet name="3" sheetId="9" r:id="rId15"/>
    <sheet name="4" sheetId="1" r:id="rId16"/>
    <sheet name="5" sheetId="5" r:id="rId17"/>
    <sheet name="6" sheetId="3" r:id="rId18"/>
    <sheet name="7" sheetId="4" r:id="rId19"/>
    <sheet name="8" sheetId="10" r:id="rId20"/>
    <sheet name="9" sheetId="11" r:id="rId21"/>
    <sheet name="10" sheetId="12" r:id="rId22"/>
    <sheet name="11" sheetId="13" r:id="rId23"/>
    <sheet name="12" sheetId="14" r:id="rId24"/>
    <sheet name="13" sheetId="15" r:id="rId25"/>
    <sheet name="14" sheetId="16" r:id="rId26"/>
    <sheet name="15" sheetId="17" r:id="rId27"/>
    <sheet name="16" sheetId="18" r:id="rId28"/>
    <sheet name="17" sheetId="19" r:id="rId29"/>
    <sheet name="18" sheetId="20" r:id="rId30"/>
    <sheet name="19" sheetId="21" r:id="rId31"/>
    <sheet name="20" sheetId="22" r:id="rId32"/>
    <sheet name="21" sheetId="23" r:id="rId33"/>
    <sheet name="22" sheetId="24" r:id="rId34"/>
    <sheet name="23" sheetId="25" r:id="rId35"/>
    <sheet name="24" sheetId="26" r:id="rId36"/>
    <sheet name="25" sheetId="27" r:id="rId37"/>
    <sheet name="26" sheetId="28" r:id="rId38"/>
    <sheet name="27" sheetId="29" r:id="rId39"/>
    <sheet name="28" sheetId="32" r:id="rId40"/>
    <sheet name="29" sheetId="30" r:id="rId41"/>
    <sheet name="30" sheetId="31" r:id="rId42"/>
    <sheet name="31" sheetId="33" r:id="rId43"/>
    <sheet name="32" sheetId="37" r:id="rId44"/>
    <sheet name="33" sheetId="34" r:id="rId45"/>
    <sheet name="34" sheetId="35" r:id="rId46"/>
    <sheet name="35" sheetId="42" r:id="rId47"/>
    <sheet name="36" sheetId="43" r:id="rId48"/>
  </sheets>
  <externalReferences>
    <externalReference r:id="rId49"/>
    <externalReference r:id="rId50"/>
  </externalReferences>
  <definedNames>
    <definedName name="_xlnm._FilterDatabase" localSheetId="0" hidden="1">'CALCULATED RESULTS FINAL'!$A$2:$V$38</definedName>
    <definedName name="_xlnm._FilterDatabase" localSheetId="5" hidden="1">'Change Over Time'!$A$2:$H$35</definedName>
    <definedName name="_xlnm._FilterDatabase" localSheetId="3" hidden="1">'REVISED RESULTS FINAL (2)'!$A$3:$AG$39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8" i="50" l="1"/>
  <c r="O36" i="50"/>
  <c r="P36" i="50"/>
  <c r="Q36" i="50"/>
  <c r="R36" i="50"/>
  <c r="S36" i="50"/>
  <c r="N36" i="50"/>
  <c r="O30" i="50"/>
  <c r="P30" i="50"/>
  <c r="Q30" i="50"/>
  <c r="R30" i="50"/>
  <c r="S30" i="50"/>
  <c r="N30" i="50"/>
  <c r="O26" i="50"/>
  <c r="P26" i="50"/>
  <c r="Q26" i="50"/>
  <c r="R26" i="50"/>
  <c r="S26" i="50"/>
  <c r="N26" i="50"/>
  <c r="O23" i="50"/>
  <c r="P23" i="50"/>
  <c r="Q23" i="50"/>
  <c r="R23" i="50"/>
  <c r="S23" i="50"/>
  <c r="N23" i="50"/>
  <c r="H52" i="50"/>
  <c r="G52" i="50"/>
  <c r="F52" i="50"/>
  <c r="E52" i="50"/>
  <c r="D52" i="50"/>
  <c r="C52" i="50"/>
  <c r="H46" i="50"/>
  <c r="G46" i="50"/>
  <c r="F46" i="50"/>
  <c r="E46" i="50"/>
  <c r="D46" i="50"/>
  <c r="C46" i="50"/>
  <c r="H34" i="50"/>
  <c r="G34" i="50"/>
  <c r="F34" i="50"/>
  <c r="E34" i="50"/>
  <c r="D34" i="50"/>
  <c r="C34" i="50"/>
  <c r="W37" i="50"/>
  <c r="X37" i="50"/>
  <c r="AA37" i="50"/>
  <c r="AB37" i="50"/>
  <c r="AC37" i="50"/>
  <c r="AF37" i="50"/>
  <c r="AG37" i="50"/>
  <c r="AH37" i="50"/>
  <c r="V37" i="50"/>
  <c r="W18" i="50"/>
  <c r="AA18" i="50"/>
  <c r="AB18" i="50"/>
  <c r="AC18" i="50"/>
  <c r="AF18" i="50"/>
  <c r="AG18" i="50"/>
  <c r="AH18" i="50"/>
  <c r="V18" i="50"/>
  <c r="H15" i="50"/>
  <c r="G15" i="50"/>
  <c r="F15" i="50"/>
  <c r="E15" i="50"/>
  <c r="D15" i="50"/>
  <c r="C15" i="50"/>
  <c r="H12" i="50"/>
  <c r="G12" i="50"/>
  <c r="F12" i="50"/>
  <c r="E12" i="50"/>
  <c r="D12" i="50"/>
  <c r="C12" i="50"/>
  <c r="H9" i="50"/>
  <c r="G9" i="50"/>
  <c r="F9" i="50"/>
  <c r="E9" i="50"/>
  <c r="D9" i="50"/>
  <c r="C9" i="50"/>
  <c r="H6" i="50"/>
  <c r="G6" i="50"/>
  <c r="F6" i="50"/>
  <c r="E6" i="50"/>
  <c r="D6" i="50"/>
  <c r="C6" i="50"/>
  <c r="D14" i="48"/>
  <c r="E14" i="48"/>
  <c r="F14" i="48"/>
  <c r="G14" i="48"/>
  <c r="H14" i="48"/>
  <c r="C14" i="48"/>
  <c r="D11" i="48"/>
  <c r="E11" i="48"/>
  <c r="F11" i="48"/>
  <c r="G11" i="48"/>
  <c r="H11" i="48"/>
  <c r="C11" i="48"/>
  <c r="H8" i="48"/>
  <c r="D8" i="48"/>
  <c r="E8" i="48"/>
  <c r="F8" i="48"/>
  <c r="G8" i="48"/>
  <c r="C8" i="48"/>
  <c r="D5" i="48"/>
  <c r="E5" i="48"/>
  <c r="F5" i="48"/>
  <c r="G5" i="48"/>
  <c r="H5" i="48"/>
  <c r="C5" i="48"/>
  <c r="F5" i="44"/>
  <c r="H17" i="44"/>
  <c r="H23" i="44"/>
  <c r="G23" i="44"/>
  <c r="C5" i="44"/>
  <c r="D5" i="44"/>
  <c r="E5" i="44"/>
  <c r="G5" i="44"/>
  <c r="H5" i="44"/>
  <c r="O4" i="46"/>
  <c r="U4" i="46" s="1"/>
  <c r="AA4" i="46" s="1"/>
  <c r="AG4" i="46" s="1"/>
  <c r="N4" i="46"/>
  <c r="T4" i="46" s="1"/>
  <c r="Z4" i="46" s="1"/>
  <c r="AF4" i="46" s="1"/>
  <c r="M4" i="46"/>
  <c r="S4" i="46" s="1"/>
  <c r="Y4" i="46" s="1"/>
  <c r="AE4" i="46" s="1"/>
  <c r="L4" i="46"/>
  <c r="R4" i="46" s="1"/>
  <c r="X4" i="46" s="1"/>
  <c r="AD4" i="46" s="1"/>
  <c r="K4" i="46"/>
  <c r="Q4" i="46" s="1"/>
  <c r="W4" i="46" s="1"/>
  <c r="AC4" i="46" s="1"/>
  <c r="J4" i="46"/>
  <c r="P4" i="46" s="1"/>
  <c r="V4" i="46" s="1"/>
  <c r="AB4" i="46" s="1"/>
  <c r="O24" i="46"/>
  <c r="U24" i="46" s="1"/>
  <c r="AA24" i="46" s="1"/>
  <c r="AG24" i="46" s="1"/>
  <c r="N24" i="46"/>
  <c r="T24" i="46" s="1"/>
  <c r="Z24" i="46" s="1"/>
  <c r="AF24" i="46" s="1"/>
  <c r="M24" i="46"/>
  <c r="S24" i="46" s="1"/>
  <c r="Y24" i="46" s="1"/>
  <c r="AE24" i="46" s="1"/>
  <c r="L24" i="46"/>
  <c r="R24" i="46" s="1"/>
  <c r="X24" i="46" s="1"/>
  <c r="AD24" i="46" s="1"/>
  <c r="K24" i="46"/>
  <c r="Q24" i="46" s="1"/>
  <c r="W24" i="46" s="1"/>
  <c r="AC24" i="46" s="1"/>
  <c r="J24" i="46"/>
  <c r="P24" i="46" s="1"/>
  <c r="V24" i="46" s="1"/>
  <c r="AB24" i="46" s="1"/>
  <c r="O34" i="46"/>
  <c r="U34" i="46" s="1"/>
  <c r="AA34" i="46" s="1"/>
  <c r="AG34" i="46" s="1"/>
  <c r="N34" i="46"/>
  <c r="T34" i="46" s="1"/>
  <c r="Z34" i="46" s="1"/>
  <c r="AF34" i="46" s="1"/>
  <c r="M34" i="46"/>
  <c r="S34" i="46" s="1"/>
  <c r="Y34" i="46" s="1"/>
  <c r="AE34" i="46" s="1"/>
  <c r="L34" i="46"/>
  <c r="R34" i="46" s="1"/>
  <c r="X34" i="46" s="1"/>
  <c r="AD34" i="46" s="1"/>
  <c r="K34" i="46"/>
  <c r="Q34" i="46" s="1"/>
  <c r="W34" i="46" s="1"/>
  <c r="AC34" i="46" s="1"/>
  <c r="J34" i="46"/>
  <c r="P34" i="46" s="1"/>
  <c r="V34" i="46" s="1"/>
  <c r="AB34" i="46" s="1"/>
  <c r="O23" i="46"/>
  <c r="U23" i="46" s="1"/>
  <c r="AA23" i="46" s="1"/>
  <c r="AG23" i="46" s="1"/>
  <c r="N23" i="46"/>
  <c r="T23" i="46" s="1"/>
  <c r="Z23" i="46" s="1"/>
  <c r="AF23" i="46" s="1"/>
  <c r="M23" i="46"/>
  <c r="S23" i="46" s="1"/>
  <c r="Y23" i="46" s="1"/>
  <c r="AE23" i="46" s="1"/>
  <c r="L23" i="46"/>
  <c r="R23" i="46" s="1"/>
  <c r="X23" i="46" s="1"/>
  <c r="AD23" i="46" s="1"/>
  <c r="K23" i="46"/>
  <c r="Q23" i="46" s="1"/>
  <c r="W23" i="46" s="1"/>
  <c r="AC23" i="46" s="1"/>
  <c r="J23" i="46"/>
  <c r="P23" i="46" s="1"/>
  <c r="V23" i="46" s="1"/>
  <c r="AB23" i="46" s="1"/>
  <c r="O36" i="46"/>
  <c r="U36" i="46" s="1"/>
  <c r="AA36" i="46" s="1"/>
  <c r="AG36" i="46" s="1"/>
  <c r="N36" i="46"/>
  <c r="T36" i="46" s="1"/>
  <c r="Z36" i="46" s="1"/>
  <c r="AF36" i="46" s="1"/>
  <c r="M36" i="46"/>
  <c r="S36" i="46" s="1"/>
  <c r="Y36" i="46" s="1"/>
  <c r="AE36" i="46" s="1"/>
  <c r="L36" i="46"/>
  <c r="R36" i="46" s="1"/>
  <c r="X36" i="46" s="1"/>
  <c r="AD36" i="46" s="1"/>
  <c r="K36" i="46"/>
  <c r="Q36" i="46" s="1"/>
  <c r="W36" i="46" s="1"/>
  <c r="AC36" i="46" s="1"/>
  <c r="J36" i="46"/>
  <c r="P36" i="46" s="1"/>
  <c r="V36" i="46" s="1"/>
  <c r="AB36" i="46" s="1"/>
  <c r="V11" i="46"/>
  <c r="AB11" i="46" s="1"/>
  <c r="O11" i="46"/>
  <c r="U11" i="46" s="1"/>
  <c r="AA11" i="46" s="1"/>
  <c r="AG11" i="46" s="1"/>
  <c r="N11" i="46"/>
  <c r="T11" i="46" s="1"/>
  <c r="Z11" i="46" s="1"/>
  <c r="AF11" i="46" s="1"/>
  <c r="M11" i="46"/>
  <c r="S11" i="46" s="1"/>
  <c r="Y11" i="46" s="1"/>
  <c r="AE11" i="46" s="1"/>
  <c r="L11" i="46"/>
  <c r="R11" i="46" s="1"/>
  <c r="X11" i="46" s="1"/>
  <c r="AD11" i="46" s="1"/>
  <c r="K11" i="46"/>
  <c r="Q11" i="46" s="1"/>
  <c r="W11" i="46" s="1"/>
  <c r="AC11" i="46" s="1"/>
  <c r="J11" i="46"/>
  <c r="P11" i="46" s="1"/>
  <c r="O35" i="46"/>
  <c r="U35" i="46" s="1"/>
  <c r="AA35" i="46" s="1"/>
  <c r="AG35" i="46" s="1"/>
  <c r="N35" i="46"/>
  <c r="T35" i="46" s="1"/>
  <c r="Z35" i="46" s="1"/>
  <c r="AF35" i="46" s="1"/>
  <c r="M35" i="46"/>
  <c r="S35" i="46" s="1"/>
  <c r="Y35" i="46" s="1"/>
  <c r="AE35" i="46" s="1"/>
  <c r="L35" i="46"/>
  <c r="R35" i="46" s="1"/>
  <c r="X35" i="46" s="1"/>
  <c r="AD35" i="46" s="1"/>
  <c r="K35" i="46"/>
  <c r="Q35" i="46" s="1"/>
  <c r="W35" i="46" s="1"/>
  <c r="AC35" i="46" s="1"/>
  <c r="J35" i="46"/>
  <c r="P35" i="46" s="1"/>
  <c r="V35" i="46" s="1"/>
  <c r="AB35" i="46" s="1"/>
  <c r="O10" i="46"/>
  <c r="U10" i="46" s="1"/>
  <c r="AA10" i="46" s="1"/>
  <c r="AG10" i="46" s="1"/>
  <c r="N10" i="46"/>
  <c r="T10" i="46" s="1"/>
  <c r="Z10" i="46" s="1"/>
  <c r="AF10" i="46" s="1"/>
  <c r="M10" i="46"/>
  <c r="S10" i="46" s="1"/>
  <c r="Y10" i="46" s="1"/>
  <c r="AE10" i="46" s="1"/>
  <c r="L10" i="46"/>
  <c r="R10" i="46" s="1"/>
  <c r="X10" i="46" s="1"/>
  <c r="AD10" i="46" s="1"/>
  <c r="K10" i="46"/>
  <c r="Q10" i="46" s="1"/>
  <c r="W10" i="46" s="1"/>
  <c r="AC10" i="46" s="1"/>
  <c r="J10" i="46"/>
  <c r="P10" i="46" s="1"/>
  <c r="V10" i="46" s="1"/>
  <c r="AB10" i="46" s="1"/>
  <c r="O28" i="46"/>
  <c r="U28" i="46" s="1"/>
  <c r="AA28" i="46" s="1"/>
  <c r="AG28" i="46" s="1"/>
  <c r="N28" i="46"/>
  <c r="T28" i="46" s="1"/>
  <c r="Z28" i="46" s="1"/>
  <c r="AF28" i="46" s="1"/>
  <c r="M28" i="46"/>
  <c r="S28" i="46" s="1"/>
  <c r="Y28" i="46" s="1"/>
  <c r="AE28" i="46" s="1"/>
  <c r="L28" i="46"/>
  <c r="R28" i="46" s="1"/>
  <c r="X28" i="46" s="1"/>
  <c r="AD28" i="46" s="1"/>
  <c r="K28" i="46"/>
  <c r="Q28" i="46" s="1"/>
  <c r="W28" i="46" s="1"/>
  <c r="AC28" i="46" s="1"/>
  <c r="J28" i="46"/>
  <c r="P28" i="46" s="1"/>
  <c r="V28" i="46" s="1"/>
  <c r="AB28" i="46" s="1"/>
  <c r="O25" i="46"/>
  <c r="U25" i="46" s="1"/>
  <c r="AA25" i="46" s="1"/>
  <c r="AG25" i="46" s="1"/>
  <c r="N25" i="46"/>
  <c r="T25" i="46" s="1"/>
  <c r="Z25" i="46" s="1"/>
  <c r="AF25" i="46" s="1"/>
  <c r="M25" i="46"/>
  <c r="S25" i="46" s="1"/>
  <c r="Y25" i="46" s="1"/>
  <c r="AE25" i="46" s="1"/>
  <c r="L25" i="46"/>
  <c r="R25" i="46" s="1"/>
  <c r="X25" i="46" s="1"/>
  <c r="AD25" i="46" s="1"/>
  <c r="K25" i="46"/>
  <c r="Q25" i="46" s="1"/>
  <c r="W25" i="46" s="1"/>
  <c r="AC25" i="46" s="1"/>
  <c r="J25" i="46"/>
  <c r="P25" i="46" s="1"/>
  <c r="V25" i="46" s="1"/>
  <c r="AB25" i="46" s="1"/>
  <c r="O9" i="46"/>
  <c r="U9" i="46" s="1"/>
  <c r="AA9" i="46" s="1"/>
  <c r="AG9" i="46" s="1"/>
  <c r="N9" i="46"/>
  <c r="T9" i="46" s="1"/>
  <c r="Z9" i="46" s="1"/>
  <c r="AF9" i="46" s="1"/>
  <c r="M9" i="46"/>
  <c r="S9" i="46" s="1"/>
  <c r="Y9" i="46" s="1"/>
  <c r="AE9" i="46" s="1"/>
  <c r="L9" i="46"/>
  <c r="R9" i="46" s="1"/>
  <c r="X9" i="46" s="1"/>
  <c r="AD9" i="46" s="1"/>
  <c r="K9" i="46"/>
  <c r="Q9" i="46" s="1"/>
  <c r="W9" i="46" s="1"/>
  <c r="AC9" i="46" s="1"/>
  <c r="J9" i="46"/>
  <c r="P9" i="46" s="1"/>
  <c r="V9" i="46" s="1"/>
  <c r="AB9" i="46" s="1"/>
  <c r="O29" i="46"/>
  <c r="U29" i="46" s="1"/>
  <c r="AA29" i="46" s="1"/>
  <c r="AG29" i="46" s="1"/>
  <c r="N29" i="46"/>
  <c r="T29" i="46" s="1"/>
  <c r="Z29" i="46" s="1"/>
  <c r="AF29" i="46" s="1"/>
  <c r="M29" i="46"/>
  <c r="S29" i="46" s="1"/>
  <c r="Y29" i="46" s="1"/>
  <c r="AE29" i="46" s="1"/>
  <c r="L29" i="46"/>
  <c r="R29" i="46" s="1"/>
  <c r="X29" i="46" s="1"/>
  <c r="AD29" i="46" s="1"/>
  <c r="K29" i="46"/>
  <c r="Q29" i="46" s="1"/>
  <c r="W29" i="46" s="1"/>
  <c r="AC29" i="46" s="1"/>
  <c r="J29" i="46"/>
  <c r="P29" i="46" s="1"/>
  <c r="V29" i="46" s="1"/>
  <c r="AB29" i="46" s="1"/>
  <c r="O19" i="46"/>
  <c r="U19" i="46" s="1"/>
  <c r="AA19" i="46" s="1"/>
  <c r="AG19" i="46" s="1"/>
  <c r="N19" i="46"/>
  <c r="T19" i="46" s="1"/>
  <c r="Z19" i="46" s="1"/>
  <c r="AF19" i="46" s="1"/>
  <c r="M19" i="46"/>
  <c r="S19" i="46" s="1"/>
  <c r="Y19" i="46" s="1"/>
  <c r="AE19" i="46" s="1"/>
  <c r="L19" i="46"/>
  <c r="R19" i="46" s="1"/>
  <c r="X19" i="46" s="1"/>
  <c r="AD19" i="46" s="1"/>
  <c r="K19" i="46"/>
  <c r="Q19" i="46" s="1"/>
  <c r="W19" i="46" s="1"/>
  <c r="AC19" i="46" s="1"/>
  <c r="J19" i="46"/>
  <c r="P19" i="46" s="1"/>
  <c r="V19" i="46" s="1"/>
  <c r="AB19" i="46" s="1"/>
  <c r="V38" i="46"/>
  <c r="AB38" i="46" s="1"/>
  <c r="O38" i="46"/>
  <c r="U38" i="46" s="1"/>
  <c r="AA38" i="46" s="1"/>
  <c r="AG38" i="46" s="1"/>
  <c r="N38" i="46"/>
  <c r="T38" i="46" s="1"/>
  <c r="Z38" i="46" s="1"/>
  <c r="AF38" i="46" s="1"/>
  <c r="M38" i="46"/>
  <c r="S38" i="46" s="1"/>
  <c r="Y38" i="46" s="1"/>
  <c r="AE38" i="46" s="1"/>
  <c r="L38" i="46"/>
  <c r="R38" i="46" s="1"/>
  <c r="X38" i="46" s="1"/>
  <c r="AD38" i="46" s="1"/>
  <c r="K38" i="46"/>
  <c r="Q38" i="46" s="1"/>
  <c r="W38" i="46" s="1"/>
  <c r="AC38" i="46" s="1"/>
  <c r="J38" i="46"/>
  <c r="P38" i="46" s="1"/>
  <c r="O39" i="46"/>
  <c r="U39" i="46" s="1"/>
  <c r="AA39" i="46" s="1"/>
  <c r="AG39" i="46" s="1"/>
  <c r="N39" i="46"/>
  <c r="T39" i="46" s="1"/>
  <c r="Z39" i="46" s="1"/>
  <c r="AF39" i="46" s="1"/>
  <c r="M39" i="46"/>
  <c r="S39" i="46" s="1"/>
  <c r="Y39" i="46" s="1"/>
  <c r="AE39" i="46" s="1"/>
  <c r="L39" i="46"/>
  <c r="R39" i="46" s="1"/>
  <c r="X39" i="46" s="1"/>
  <c r="AD39" i="46" s="1"/>
  <c r="K39" i="46"/>
  <c r="Q39" i="46" s="1"/>
  <c r="W39" i="46" s="1"/>
  <c r="AC39" i="46" s="1"/>
  <c r="J39" i="46"/>
  <c r="P39" i="46" s="1"/>
  <c r="V39" i="46" s="1"/>
  <c r="AB39" i="46" s="1"/>
  <c r="O27" i="46"/>
  <c r="U27" i="46" s="1"/>
  <c r="AA27" i="46" s="1"/>
  <c r="AG27" i="46" s="1"/>
  <c r="N27" i="46"/>
  <c r="T27" i="46" s="1"/>
  <c r="Z27" i="46" s="1"/>
  <c r="AF27" i="46" s="1"/>
  <c r="M27" i="46"/>
  <c r="S27" i="46" s="1"/>
  <c r="Y27" i="46" s="1"/>
  <c r="AE27" i="46" s="1"/>
  <c r="L27" i="46"/>
  <c r="R27" i="46" s="1"/>
  <c r="X27" i="46" s="1"/>
  <c r="AD27" i="46" s="1"/>
  <c r="K27" i="46"/>
  <c r="Q27" i="46" s="1"/>
  <c r="W27" i="46" s="1"/>
  <c r="AC27" i="46" s="1"/>
  <c r="J27" i="46"/>
  <c r="P27" i="46" s="1"/>
  <c r="V27" i="46" s="1"/>
  <c r="AB27" i="46" s="1"/>
  <c r="O17" i="46"/>
  <c r="U17" i="46" s="1"/>
  <c r="AA17" i="46" s="1"/>
  <c r="AG17" i="46" s="1"/>
  <c r="N17" i="46"/>
  <c r="T17" i="46" s="1"/>
  <c r="Z17" i="46" s="1"/>
  <c r="AF17" i="46" s="1"/>
  <c r="M17" i="46"/>
  <c r="S17" i="46" s="1"/>
  <c r="Y17" i="46" s="1"/>
  <c r="AE17" i="46" s="1"/>
  <c r="L17" i="46"/>
  <c r="R17" i="46" s="1"/>
  <c r="X17" i="46" s="1"/>
  <c r="AD17" i="46" s="1"/>
  <c r="K17" i="46"/>
  <c r="Q17" i="46" s="1"/>
  <c r="W17" i="46" s="1"/>
  <c r="AC17" i="46" s="1"/>
  <c r="J17" i="46"/>
  <c r="P17" i="46" s="1"/>
  <c r="V17" i="46" s="1"/>
  <c r="AB17" i="46" s="1"/>
  <c r="O5" i="46"/>
  <c r="U5" i="46" s="1"/>
  <c r="AA5" i="46" s="1"/>
  <c r="AG5" i="46" s="1"/>
  <c r="N5" i="46"/>
  <c r="T5" i="46" s="1"/>
  <c r="Z5" i="46" s="1"/>
  <c r="AF5" i="46" s="1"/>
  <c r="M5" i="46"/>
  <c r="S5" i="46" s="1"/>
  <c r="Y5" i="46" s="1"/>
  <c r="AE5" i="46" s="1"/>
  <c r="L5" i="46"/>
  <c r="R5" i="46" s="1"/>
  <c r="X5" i="46" s="1"/>
  <c r="AD5" i="46" s="1"/>
  <c r="K5" i="46"/>
  <c r="Q5" i="46" s="1"/>
  <c r="W5" i="46" s="1"/>
  <c r="AC5" i="46" s="1"/>
  <c r="J5" i="46"/>
  <c r="P5" i="46" s="1"/>
  <c r="V5" i="46" s="1"/>
  <c r="AB5" i="46" s="1"/>
  <c r="W32" i="46"/>
  <c r="AC32" i="46" s="1"/>
  <c r="R32" i="46"/>
  <c r="X32" i="46" s="1"/>
  <c r="AD32" i="46" s="1"/>
  <c r="O32" i="46"/>
  <c r="U32" i="46" s="1"/>
  <c r="AA32" i="46" s="1"/>
  <c r="AG32" i="46" s="1"/>
  <c r="N32" i="46"/>
  <c r="T32" i="46" s="1"/>
  <c r="Z32" i="46" s="1"/>
  <c r="AF32" i="46" s="1"/>
  <c r="M32" i="46"/>
  <c r="S32" i="46" s="1"/>
  <c r="Y32" i="46" s="1"/>
  <c r="AE32" i="46" s="1"/>
  <c r="L32" i="46"/>
  <c r="K32" i="46"/>
  <c r="Q32" i="46" s="1"/>
  <c r="J32" i="46"/>
  <c r="P32" i="46" s="1"/>
  <c r="V32" i="46" s="1"/>
  <c r="AB32" i="46" s="1"/>
  <c r="W6" i="46"/>
  <c r="AC6" i="46" s="1"/>
  <c r="O6" i="46"/>
  <c r="U6" i="46" s="1"/>
  <c r="AA6" i="46" s="1"/>
  <c r="AG6" i="46" s="1"/>
  <c r="N6" i="46"/>
  <c r="T6" i="46" s="1"/>
  <c r="Z6" i="46" s="1"/>
  <c r="AF6" i="46" s="1"/>
  <c r="M6" i="46"/>
  <c r="S6" i="46" s="1"/>
  <c r="Y6" i="46" s="1"/>
  <c r="AE6" i="46" s="1"/>
  <c r="L6" i="46"/>
  <c r="R6" i="46" s="1"/>
  <c r="X6" i="46" s="1"/>
  <c r="AD6" i="46" s="1"/>
  <c r="K6" i="46"/>
  <c r="Q6" i="46" s="1"/>
  <c r="J6" i="46"/>
  <c r="P6" i="46" s="1"/>
  <c r="V6" i="46" s="1"/>
  <c r="AB6" i="46" s="1"/>
  <c r="O33" i="46"/>
  <c r="U33" i="46" s="1"/>
  <c r="AA33" i="46" s="1"/>
  <c r="AG33" i="46" s="1"/>
  <c r="N33" i="46"/>
  <c r="T33" i="46" s="1"/>
  <c r="Z33" i="46" s="1"/>
  <c r="AF33" i="46" s="1"/>
  <c r="M33" i="46"/>
  <c r="S33" i="46" s="1"/>
  <c r="Y33" i="46" s="1"/>
  <c r="AE33" i="46" s="1"/>
  <c r="L33" i="46"/>
  <c r="R33" i="46" s="1"/>
  <c r="X33" i="46" s="1"/>
  <c r="AD33" i="46" s="1"/>
  <c r="K33" i="46"/>
  <c r="Q33" i="46" s="1"/>
  <c r="W33" i="46" s="1"/>
  <c r="AC33" i="46" s="1"/>
  <c r="J33" i="46"/>
  <c r="P33" i="46" s="1"/>
  <c r="V33" i="46" s="1"/>
  <c r="AB33" i="46" s="1"/>
  <c r="O30" i="46"/>
  <c r="U30" i="46" s="1"/>
  <c r="AA30" i="46" s="1"/>
  <c r="AG30" i="46" s="1"/>
  <c r="N30" i="46"/>
  <c r="T30" i="46" s="1"/>
  <c r="Z30" i="46" s="1"/>
  <c r="AF30" i="46" s="1"/>
  <c r="M30" i="46"/>
  <c r="S30" i="46" s="1"/>
  <c r="Y30" i="46" s="1"/>
  <c r="AE30" i="46" s="1"/>
  <c r="L30" i="46"/>
  <c r="R30" i="46" s="1"/>
  <c r="X30" i="46" s="1"/>
  <c r="AD30" i="46" s="1"/>
  <c r="K30" i="46"/>
  <c r="Q30" i="46" s="1"/>
  <c r="W30" i="46" s="1"/>
  <c r="AC30" i="46" s="1"/>
  <c r="J30" i="46"/>
  <c r="P30" i="46" s="1"/>
  <c r="V30" i="46" s="1"/>
  <c r="AB30" i="46" s="1"/>
  <c r="O8" i="46"/>
  <c r="U8" i="46" s="1"/>
  <c r="AA8" i="46" s="1"/>
  <c r="AG8" i="46" s="1"/>
  <c r="N8" i="46"/>
  <c r="T8" i="46" s="1"/>
  <c r="Z8" i="46" s="1"/>
  <c r="AF8" i="46" s="1"/>
  <c r="M8" i="46"/>
  <c r="S8" i="46" s="1"/>
  <c r="Y8" i="46" s="1"/>
  <c r="AE8" i="46" s="1"/>
  <c r="L8" i="46"/>
  <c r="R8" i="46" s="1"/>
  <c r="X8" i="46" s="1"/>
  <c r="AD8" i="46" s="1"/>
  <c r="K8" i="46"/>
  <c r="Q8" i="46" s="1"/>
  <c r="W8" i="46" s="1"/>
  <c r="AC8" i="46" s="1"/>
  <c r="J8" i="46"/>
  <c r="P8" i="46" s="1"/>
  <c r="V8" i="46" s="1"/>
  <c r="AB8" i="46" s="1"/>
  <c r="O26" i="46"/>
  <c r="U26" i="46" s="1"/>
  <c r="AA26" i="46" s="1"/>
  <c r="AG26" i="46" s="1"/>
  <c r="N26" i="46"/>
  <c r="T26" i="46" s="1"/>
  <c r="Z26" i="46" s="1"/>
  <c r="AF26" i="46" s="1"/>
  <c r="M26" i="46"/>
  <c r="S26" i="46" s="1"/>
  <c r="Y26" i="46" s="1"/>
  <c r="AE26" i="46" s="1"/>
  <c r="L26" i="46"/>
  <c r="R26" i="46" s="1"/>
  <c r="X26" i="46" s="1"/>
  <c r="AD26" i="46" s="1"/>
  <c r="K26" i="46"/>
  <c r="Q26" i="46" s="1"/>
  <c r="W26" i="46" s="1"/>
  <c r="AC26" i="46" s="1"/>
  <c r="J26" i="46"/>
  <c r="P26" i="46" s="1"/>
  <c r="V26" i="46" s="1"/>
  <c r="AB26" i="46" s="1"/>
  <c r="O31" i="46"/>
  <c r="U31" i="46" s="1"/>
  <c r="AA31" i="46" s="1"/>
  <c r="AG31" i="46" s="1"/>
  <c r="N31" i="46"/>
  <c r="T31" i="46" s="1"/>
  <c r="Z31" i="46" s="1"/>
  <c r="AF31" i="46" s="1"/>
  <c r="M31" i="46"/>
  <c r="S31" i="46" s="1"/>
  <c r="Y31" i="46" s="1"/>
  <c r="AE31" i="46" s="1"/>
  <c r="L31" i="46"/>
  <c r="R31" i="46" s="1"/>
  <c r="X31" i="46" s="1"/>
  <c r="AD31" i="46" s="1"/>
  <c r="K31" i="46"/>
  <c r="Q31" i="46" s="1"/>
  <c r="W31" i="46" s="1"/>
  <c r="AC31" i="46" s="1"/>
  <c r="J31" i="46"/>
  <c r="P31" i="46" s="1"/>
  <c r="V31" i="46" s="1"/>
  <c r="AB31" i="46" s="1"/>
  <c r="O7" i="46"/>
  <c r="U7" i="46" s="1"/>
  <c r="AA7" i="46" s="1"/>
  <c r="AG7" i="46" s="1"/>
  <c r="N7" i="46"/>
  <c r="T7" i="46" s="1"/>
  <c r="Z7" i="46" s="1"/>
  <c r="AF7" i="46" s="1"/>
  <c r="M7" i="46"/>
  <c r="S7" i="46" s="1"/>
  <c r="Y7" i="46" s="1"/>
  <c r="AE7" i="46" s="1"/>
  <c r="L7" i="46"/>
  <c r="R7" i="46" s="1"/>
  <c r="X7" i="46" s="1"/>
  <c r="AD7" i="46" s="1"/>
  <c r="K7" i="46"/>
  <c r="Q7" i="46" s="1"/>
  <c r="W7" i="46" s="1"/>
  <c r="AC7" i="46" s="1"/>
  <c r="J7" i="46"/>
  <c r="P7" i="46" s="1"/>
  <c r="V7" i="46" s="1"/>
  <c r="AB7" i="46" s="1"/>
  <c r="O12" i="46"/>
  <c r="U12" i="46" s="1"/>
  <c r="AA12" i="46" s="1"/>
  <c r="AG12" i="46" s="1"/>
  <c r="N12" i="46"/>
  <c r="T12" i="46" s="1"/>
  <c r="Z12" i="46" s="1"/>
  <c r="AF12" i="46" s="1"/>
  <c r="M12" i="46"/>
  <c r="S12" i="46" s="1"/>
  <c r="Y12" i="46" s="1"/>
  <c r="AE12" i="46" s="1"/>
  <c r="L12" i="46"/>
  <c r="R12" i="46" s="1"/>
  <c r="X12" i="46" s="1"/>
  <c r="AD12" i="46" s="1"/>
  <c r="K12" i="46"/>
  <c r="Q12" i="46" s="1"/>
  <c r="W12" i="46" s="1"/>
  <c r="AC12" i="46" s="1"/>
  <c r="J12" i="46"/>
  <c r="P12" i="46" s="1"/>
  <c r="V12" i="46" s="1"/>
  <c r="AB12" i="46" s="1"/>
  <c r="O14" i="46"/>
  <c r="U14" i="46" s="1"/>
  <c r="AA14" i="46" s="1"/>
  <c r="AG14" i="46" s="1"/>
  <c r="N14" i="46"/>
  <c r="T14" i="46" s="1"/>
  <c r="Z14" i="46" s="1"/>
  <c r="AF14" i="46" s="1"/>
  <c r="M14" i="46"/>
  <c r="S14" i="46" s="1"/>
  <c r="Y14" i="46" s="1"/>
  <c r="AE14" i="46" s="1"/>
  <c r="L14" i="46"/>
  <c r="R14" i="46" s="1"/>
  <c r="X14" i="46" s="1"/>
  <c r="AD14" i="46" s="1"/>
  <c r="K14" i="46"/>
  <c r="Q14" i="46" s="1"/>
  <c r="W14" i="46" s="1"/>
  <c r="AC14" i="46" s="1"/>
  <c r="J14" i="46"/>
  <c r="P14" i="46" s="1"/>
  <c r="V14" i="46" s="1"/>
  <c r="AB14" i="46" s="1"/>
  <c r="O13" i="46"/>
  <c r="U13" i="46" s="1"/>
  <c r="AA13" i="46" s="1"/>
  <c r="AG13" i="46" s="1"/>
  <c r="N13" i="46"/>
  <c r="T13" i="46" s="1"/>
  <c r="Z13" i="46" s="1"/>
  <c r="AF13" i="46" s="1"/>
  <c r="M13" i="46"/>
  <c r="S13" i="46" s="1"/>
  <c r="Y13" i="46" s="1"/>
  <c r="AE13" i="46" s="1"/>
  <c r="L13" i="46"/>
  <c r="R13" i="46" s="1"/>
  <c r="X13" i="46" s="1"/>
  <c r="AD13" i="46" s="1"/>
  <c r="K13" i="46"/>
  <c r="Q13" i="46" s="1"/>
  <c r="W13" i="46" s="1"/>
  <c r="AC13" i="46" s="1"/>
  <c r="J13" i="46"/>
  <c r="P13" i="46" s="1"/>
  <c r="V13" i="46" s="1"/>
  <c r="AB13" i="46" s="1"/>
  <c r="O15" i="46"/>
  <c r="U15" i="46" s="1"/>
  <c r="AA15" i="46" s="1"/>
  <c r="AG15" i="46" s="1"/>
  <c r="N15" i="46"/>
  <c r="T15" i="46" s="1"/>
  <c r="Z15" i="46" s="1"/>
  <c r="AF15" i="46" s="1"/>
  <c r="M15" i="46"/>
  <c r="S15" i="46" s="1"/>
  <c r="Y15" i="46" s="1"/>
  <c r="AE15" i="46" s="1"/>
  <c r="L15" i="46"/>
  <c r="R15" i="46" s="1"/>
  <c r="X15" i="46" s="1"/>
  <c r="AD15" i="46" s="1"/>
  <c r="K15" i="46"/>
  <c r="Q15" i="46" s="1"/>
  <c r="W15" i="46" s="1"/>
  <c r="AC15" i="46" s="1"/>
  <c r="J15" i="46"/>
  <c r="P15" i="46" s="1"/>
  <c r="V15" i="46" s="1"/>
  <c r="AB15" i="46" s="1"/>
  <c r="O37" i="46"/>
  <c r="U37" i="46" s="1"/>
  <c r="AA37" i="46" s="1"/>
  <c r="AG37" i="46" s="1"/>
  <c r="N37" i="46"/>
  <c r="T37" i="46" s="1"/>
  <c r="Z37" i="46" s="1"/>
  <c r="AF37" i="46" s="1"/>
  <c r="M37" i="46"/>
  <c r="S37" i="46" s="1"/>
  <c r="Y37" i="46" s="1"/>
  <c r="AE37" i="46" s="1"/>
  <c r="L37" i="46"/>
  <c r="R37" i="46" s="1"/>
  <c r="X37" i="46" s="1"/>
  <c r="AD37" i="46" s="1"/>
  <c r="K37" i="46"/>
  <c r="Q37" i="46" s="1"/>
  <c r="W37" i="46" s="1"/>
  <c r="AC37" i="46" s="1"/>
  <c r="J37" i="46"/>
  <c r="P37" i="46" s="1"/>
  <c r="V37" i="46" s="1"/>
  <c r="AB37" i="46" s="1"/>
  <c r="O18" i="46"/>
  <c r="U18" i="46" s="1"/>
  <c r="AA18" i="46" s="1"/>
  <c r="AG18" i="46" s="1"/>
  <c r="N18" i="46"/>
  <c r="T18" i="46" s="1"/>
  <c r="Z18" i="46" s="1"/>
  <c r="AF18" i="46" s="1"/>
  <c r="M18" i="46"/>
  <c r="S18" i="46" s="1"/>
  <c r="Y18" i="46" s="1"/>
  <c r="AE18" i="46" s="1"/>
  <c r="L18" i="46"/>
  <c r="R18" i="46" s="1"/>
  <c r="X18" i="46" s="1"/>
  <c r="AD18" i="46" s="1"/>
  <c r="K18" i="46"/>
  <c r="Q18" i="46" s="1"/>
  <c r="W18" i="46" s="1"/>
  <c r="AC18" i="46" s="1"/>
  <c r="J18" i="46"/>
  <c r="P18" i="46" s="1"/>
  <c r="V18" i="46" s="1"/>
  <c r="AB18" i="46" s="1"/>
  <c r="O16" i="46"/>
  <c r="U16" i="46" s="1"/>
  <c r="AA16" i="46" s="1"/>
  <c r="AG16" i="46" s="1"/>
  <c r="N16" i="46"/>
  <c r="T16" i="46" s="1"/>
  <c r="Z16" i="46" s="1"/>
  <c r="AF16" i="46" s="1"/>
  <c r="M16" i="46"/>
  <c r="S16" i="46" s="1"/>
  <c r="Y16" i="46" s="1"/>
  <c r="AE16" i="46" s="1"/>
  <c r="L16" i="46"/>
  <c r="R16" i="46" s="1"/>
  <c r="X16" i="46" s="1"/>
  <c r="AD16" i="46" s="1"/>
  <c r="K16" i="46"/>
  <c r="Q16" i="46" s="1"/>
  <c r="W16" i="46" s="1"/>
  <c r="AC16" i="46" s="1"/>
  <c r="J16" i="46"/>
  <c r="P16" i="46" s="1"/>
  <c r="V16" i="46" s="1"/>
  <c r="AB16" i="46" s="1"/>
  <c r="AA21" i="46"/>
  <c r="AG21" i="46" s="1"/>
  <c r="O21" i="46"/>
  <c r="N21" i="46"/>
  <c r="T21" i="46" s="1"/>
  <c r="Z21" i="46" s="1"/>
  <c r="AF21" i="46" s="1"/>
  <c r="M21" i="46"/>
  <c r="S21" i="46" s="1"/>
  <c r="Y21" i="46" s="1"/>
  <c r="AE21" i="46" s="1"/>
  <c r="L21" i="46"/>
  <c r="R21" i="46" s="1"/>
  <c r="X21" i="46" s="1"/>
  <c r="AD21" i="46" s="1"/>
  <c r="K21" i="46"/>
  <c r="Q21" i="46" s="1"/>
  <c r="W21" i="46" s="1"/>
  <c r="AC21" i="46" s="1"/>
  <c r="J21" i="46"/>
  <c r="P21" i="46" s="1"/>
  <c r="V21" i="46" s="1"/>
  <c r="AB21" i="46" s="1"/>
  <c r="AA22" i="46"/>
  <c r="AG22" i="46" s="1"/>
  <c r="O22" i="46"/>
  <c r="N22" i="46"/>
  <c r="T22" i="46" s="1"/>
  <c r="Z22" i="46" s="1"/>
  <c r="AF22" i="46" s="1"/>
  <c r="M22" i="46"/>
  <c r="S22" i="46" s="1"/>
  <c r="Y22" i="46" s="1"/>
  <c r="AE22" i="46" s="1"/>
  <c r="L22" i="46"/>
  <c r="R22" i="46" s="1"/>
  <c r="X22" i="46" s="1"/>
  <c r="AD22" i="46" s="1"/>
  <c r="K22" i="46"/>
  <c r="Q22" i="46" s="1"/>
  <c r="W22" i="46" s="1"/>
  <c r="AC22" i="46" s="1"/>
  <c r="J22" i="46"/>
  <c r="P22" i="46" s="1"/>
  <c r="V22" i="46" s="1"/>
  <c r="AB22" i="46" s="1"/>
  <c r="AA20" i="46"/>
  <c r="AG20" i="46" s="1"/>
  <c r="O20" i="46"/>
  <c r="N20" i="46"/>
  <c r="T20" i="46" s="1"/>
  <c r="Z20" i="46" s="1"/>
  <c r="AF20" i="46" s="1"/>
  <c r="M20" i="46"/>
  <c r="S20" i="46" s="1"/>
  <c r="Y20" i="46" s="1"/>
  <c r="AE20" i="46" s="1"/>
  <c r="L20" i="46"/>
  <c r="R20" i="46" s="1"/>
  <c r="X20" i="46" s="1"/>
  <c r="AD20" i="46" s="1"/>
  <c r="K20" i="46"/>
  <c r="Q20" i="46" s="1"/>
  <c r="W20" i="46" s="1"/>
  <c r="AC20" i="46" s="1"/>
  <c r="J20" i="46"/>
  <c r="P20" i="46" s="1"/>
  <c r="V20" i="46" s="1"/>
  <c r="AB20" i="46" s="1"/>
  <c r="R3" i="46"/>
  <c r="Q3" i="46"/>
  <c r="P3" i="46"/>
  <c r="O3" i="46"/>
  <c r="U3" i="46" s="1"/>
  <c r="N3" i="46"/>
  <c r="T3" i="46" s="1"/>
  <c r="M3" i="46"/>
  <c r="S3" i="46" s="1"/>
  <c r="V3" i="46" s="1" a="1"/>
  <c r="L3" i="46"/>
  <c r="K3" i="46"/>
  <c r="J3" i="46"/>
  <c r="U39" i="45"/>
  <c r="AA39" i="45" s="1"/>
  <c r="AG39" i="45" s="1"/>
  <c r="O39" i="45"/>
  <c r="N39" i="45"/>
  <c r="T39" i="45" s="1"/>
  <c r="Z39" i="45" s="1"/>
  <c r="AF39" i="45" s="1"/>
  <c r="M39" i="45"/>
  <c r="S39" i="45" s="1"/>
  <c r="Y39" i="45" s="1"/>
  <c r="AE39" i="45" s="1"/>
  <c r="L39" i="45"/>
  <c r="R39" i="45" s="1"/>
  <c r="X39" i="45" s="1"/>
  <c r="AD39" i="45" s="1"/>
  <c r="K39" i="45"/>
  <c r="Q39" i="45" s="1"/>
  <c r="W39" i="45" s="1"/>
  <c r="AC39" i="45" s="1"/>
  <c r="J39" i="45"/>
  <c r="P39" i="45" s="1"/>
  <c r="V39" i="45" s="1"/>
  <c r="AB39" i="45" s="1"/>
  <c r="AA38" i="45"/>
  <c r="AG38" i="45" s="1"/>
  <c r="S38" i="45"/>
  <c r="Y38" i="45" s="1"/>
  <c r="AE38" i="45" s="1"/>
  <c r="R38" i="45"/>
  <c r="X38" i="45" s="1"/>
  <c r="AD38" i="45" s="1"/>
  <c r="O38" i="45"/>
  <c r="U38" i="45" s="1"/>
  <c r="N38" i="45"/>
  <c r="T38" i="45" s="1"/>
  <c r="Z38" i="45" s="1"/>
  <c r="AF38" i="45" s="1"/>
  <c r="M38" i="45"/>
  <c r="L38" i="45"/>
  <c r="K38" i="45"/>
  <c r="Q38" i="45" s="1"/>
  <c r="W38" i="45" s="1"/>
  <c r="AC38" i="45" s="1"/>
  <c r="J38" i="45"/>
  <c r="P38" i="45" s="1"/>
  <c r="V38" i="45" s="1"/>
  <c r="AB38" i="45" s="1"/>
  <c r="U37" i="45"/>
  <c r="AA37" i="45" s="1"/>
  <c r="AG37" i="45" s="1"/>
  <c r="T37" i="45"/>
  <c r="Z37" i="45" s="1"/>
  <c r="AF37" i="45" s="1"/>
  <c r="S37" i="45"/>
  <c r="Y37" i="45" s="1"/>
  <c r="AE37" i="45" s="1"/>
  <c r="O37" i="45"/>
  <c r="N37" i="45"/>
  <c r="M37" i="45"/>
  <c r="L37" i="45"/>
  <c r="R37" i="45" s="1"/>
  <c r="X37" i="45" s="1"/>
  <c r="AD37" i="45" s="1"/>
  <c r="K37" i="45"/>
  <c r="Q37" i="45" s="1"/>
  <c r="W37" i="45" s="1"/>
  <c r="AC37" i="45" s="1"/>
  <c r="J37" i="45"/>
  <c r="P37" i="45" s="1"/>
  <c r="V37" i="45" s="1"/>
  <c r="AB37" i="45" s="1"/>
  <c r="AE36" i="45"/>
  <c r="V36" i="45"/>
  <c r="AB36" i="45" s="1"/>
  <c r="U36" i="45"/>
  <c r="AA36" i="45" s="1"/>
  <c r="AG36" i="45" s="1"/>
  <c r="O36" i="45"/>
  <c r="N36" i="45"/>
  <c r="T36" i="45" s="1"/>
  <c r="Z36" i="45" s="1"/>
  <c r="AF36" i="45" s="1"/>
  <c r="M36" i="45"/>
  <c r="S36" i="45" s="1"/>
  <c r="Y36" i="45" s="1"/>
  <c r="L36" i="45"/>
  <c r="R36" i="45" s="1"/>
  <c r="X36" i="45" s="1"/>
  <c r="AD36" i="45" s="1"/>
  <c r="K36" i="45"/>
  <c r="Q36" i="45" s="1"/>
  <c r="W36" i="45" s="1"/>
  <c r="AC36" i="45" s="1"/>
  <c r="J36" i="45"/>
  <c r="P36" i="45" s="1"/>
  <c r="AB35" i="45"/>
  <c r="Z35" i="45"/>
  <c r="AF35" i="45" s="1"/>
  <c r="W35" i="45"/>
  <c r="AC35" i="45" s="1"/>
  <c r="V35" i="45"/>
  <c r="R35" i="45"/>
  <c r="X35" i="45" s="1"/>
  <c r="AD35" i="45" s="1"/>
  <c r="O35" i="45"/>
  <c r="U35" i="45" s="1"/>
  <c r="AA35" i="45" s="1"/>
  <c r="AG35" i="45" s="1"/>
  <c r="N35" i="45"/>
  <c r="T35" i="45" s="1"/>
  <c r="M35" i="45"/>
  <c r="S35" i="45" s="1"/>
  <c r="Y35" i="45" s="1"/>
  <c r="AE35" i="45" s="1"/>
  <c r="L35" i="45"/>
  <c r="K35" i="45"/>
  <c r="Q35" i="45" s="1"/>
  <c r="J35" i="45"/>
  <c r="P35" i="45" s="1"/>
  <c r="AB34" i="45"/>
  <c r="T34" i="45"/>
  <c r="Z34" i="45" s="1"/>
  <c r="AF34" i="45" s="1"/>
  <c r="S34" i="45"/>
  <c r="Y34" i="45" s="1"/>
  <c r="AE34" i="45" s="1"/>
  <c r="R34" i="45"/>
  <c r="X34" i="45" s="1"/>
  <c r="AD34" i="45" s="1"/>
  <c r="O34" i="45"/>
  <c r="U34" i="45" s="1"/>
  <c r="AA34" i="45" s="1"/>
  <c r="AG34" i="45" s="1"/>
  <c r="N34" i="45"/>
  <c r="M34" i="45"/>
  <c r="L34" i="45"/>
  <c r="K34" i="45"/>
  <c r="Q34" i="45" s="1"/>
  <c r="W34" i="45" s="1"/>
  <c r="AC34" i="45" s="1"/>
  <c r="J34" i="45"/>
  <c r="P34" i="45" s="1"/>
  <c r="V34" i="45" s="1"/>
  <c r="U33" i="45"/>
  <c r="AA33" i="45" s="1"/>
  <c r="AG33" i="45" s="1"/>
  <c r="T33" i="45"/>
  <c r="Z33" i="45" s="1"/>
  <c r="AF33" i="45" s="1"/>
  <c r="S33" i="45"/>
  <c r="Y33" i="45" s="1"/>
  <c r="AE33" i="45" s="1"/>
  <c r="O33" i="45"/>
  <c r="N33" i="45"/>
  <c r="M33" i="45"/>
  <c r="L33" i="45"/>
  <c r="R33" i="45" s="1"/>
  <c r="X33" i="45" s="1"/>
  <c r="AD33" i="45" s="1"/>
  <c r="K33" i="45"/>
  <c r="Q33" i="45" s="1"/>
  <c r="W33" i="45" s="1"/>
  <c r="AC33" i="45" s="1"/>
  <c r="J33" i="45"/>
  <c r="P33" i="45" s="1"/>
  <c r="V33" i="45" s="1"/>
  <c r="AB33" i="45" s="1"/>
  <c r="V32" i="45"/>
  <c r="AB32" i="45" s="1"/>
  <c r="U32" i="45"/>
  <c r="AA32" i="45" s="1"/>
  <c r="AG32" i="45" s="1"/>
  <c r="O32" i="45"/>
  <c r="N32" i="45"/>
  <c r="T32" i="45" s="1"/>
  <c r="Z32" i="45" s="1"/>
  <c r="AF32" i="45" s="1"/>
  <c r="M32" i="45"/>
  <c r="S32" i="45" s="1"/>
  <c r="Y32" i="45" s="1"/>
  <c r="AE32" i="45" s="1"/>
  <c r="L32" i="45"/>
  <c r="R32" i="45" s="1"/>
  <c r="X32" i="45" s="1"/>
  <c r="AD32" i="45" s="1"/>
  <c r="K32" i="45"/>
  <c r="Q32" i="45" s="1"/>
  <c r="W32" i="45" s="1"/>
  <c r="AC32" i="45" s="1"/>
  <c r="J32" i="45"/>
  <c r="P32" i="45" s="1"/>
  <c r="AB31" i="45"/>
  <c r="Z31" i="45"/>
  <c r="AF31" i="45" s="1"/>
  <c r="W31" i="45"/>
  <c r="AC31" i="45" s="1"/>
  <c r="V31" i="45"/>
  <c r="R31" i="45"/>
  <c r="X31" i="45" s="1"/>
  <c r="AD31" i="45" s="1"/>
  <c r="O31" i="45"/>
  <c r="U31" i="45" s="1"/>
  <c r="AA31" i="45" s="1"/>
  <c r="AG31" i="45" s="1"/>
  <c r="N31" i="45"/>
  <c r="T31" i="45" s="1"/>
  <c r="M31" i="45"/>
  <c r="S31" i="45" s="1"/>
  <c r="Y31" i="45" s="1"/>
  <c r="AE31" i="45" s="1"/>
  <c r="L31" i="45"/>
  <c r="K31" i="45"/>
  <c r="Q31" i="45" s="1"/>
  <c r="J31" i="45"/>
  <c r="P31" i="45" s="1"/>
  <c r="T30" i="45"/>
  <c r="Z30" i="45" s="1"/>
  <c r="AF30" i="45" s="1"/>
  <c r="S30" i="45"/>
  <c r="Y30" i="45" s="1"/>
  <c r="AE30" i="45" s="1"/>
  <c r="R30" i="45"/>
  <c r="X30" i="45" s="1"/>
  <c r="AD30" i="45" s="1"/>
  <c r="O30" i="45"/>
  <c r="U30" i="45" s="1"/>
  <c r="AA30" i="45" s="1"/>
  <c r="AG30" i="45" s="1"/>
  <c r="N30" i="45"/>
  <c r="M30" i="45"/>
  <c r="L30" i="45"/>
  <c r="K30" i="45"/>
  <c r="Q30" i="45" s="1"/>
  <c r="W30" i="45" s="1"/>
  <c r="AC30" i="45" s="1"/>
  <c r="J30" i="45"/>
  <c r="P30" i="45" s="1"/>
  <c r="V30" i="45" s="1"/>
  <c r="AB30" i="45" s="1"/>
  <c r="U29" i="45"/>
  <c r="AA29" i="45" s="1"/>
  <c r="AG29" i="45" s="1"/>
  <c r="T29" i="45"/>
  <c r="Z29" i="45" s="1"/>
  <c r="AF29" i="45" s="1"/>
  <c r="S29" i="45"/>
  <c r="Y29" i="45" s="1"/>
  <c r="AE29" i="45" s="1"/>
  <c r="O29" i="45"/>
  <c r="N29" i="45"/>
  <c r="M29" i="45"/>
  <c r="L29" i="45"/>
  <c r="R29" i="45" s="1"/>
  <c r="X29" i="45" s="1"/>
  <c r="AD29" i="45" s="1"/>
  <c r="K29" i="45"/>
  <c r="Q29" i="45" s="1"/>
  <c r="W29" i="45" s="1"/>
  <c r="AC29" i="45" s="1"/>
  <c r="J29" i="45"/>
  <c r="P29" i="45" s="1"/>
  <c r="V29" i="45" s="1"/>
  <c r="AB29" i="45" s="1"/>
  <c r="AE28" i="45"/>
  <c r="V28" i="45"/>
  <c r="AB28" i="45" s="1"/>
  <c r="U28" i="45"/>
  <c r="AA28" i="45" s="1"/>
  <c r="AG28" i="45" s="1"/>
  <c r="O28" i="45"/>
  <c r="N28" i="45"/>
  <c r="T28" i="45" s="1"/>
  <c r="Z28" i="45" s="1"/>
  <c r="AF28" i="45" s="1"/>
  <c r="M28" i="45"/>
  <c r="S28" i="45" s="1"/>
  <c r="Y28" i="45" s="1"/>
  <c r="L28" i="45"/>
  <c r="R28" i="45" s="1"/>
  <c r="X28" i="45" s="1"/>
  <c r="AD28" i="45" s="1"/>
  <c r="K28" i="45"/>
  <c r="Q28" i="45" s="1"/>
  <c r="W28" i="45" s="1"/>
  <c r="AC28" i="45" s="1"/>
  <c r="J28" i="45"/>
  <c r="P28" i="45" s="1"/>
  <c r="AB27" i="45"/>
  <c r="W27" i="45"/>
  <c r="AC27" i="45" s="1"/>
  <c r="V27" i="45"/>
  <c r="R27" i="45"/>
  <c r="X27" i="45" s="1"/>
  <c r="AD27" i="45" s="1"/>
  <c r="O27" i="45"/>
  <c r="U27" i="45" s="1"/>
  <c r="AA27" i="45" s="1"/>
  <c r="AG27" i="45" s="1"/>
  <c r="N27" i="45"/>
  <c r="T27" i="45" s="1"/>
  <c r="Z27" i="45" s="1"/>
  <c r="AF27" i="45" s="1"/>
  <c r="M27" i="45"/>
  <c r="S27" i="45" s="1"/>
  <c r="Y27" i="45" s="1"/>
  <c r="AE27" i="45" s="1"/>
  <c r="L27" i="45"/>
  <c r="K27" i="45"/>
  <c r="Q27" i="45" s="1"/>
  <c r="J27" i="45"/>
  <c r="P27" i="45" s="1"/>
  <c r="AA26" i="45"/>
  <c r="AG26" i="45" s="1"/>
  <c r="T26" i="45"/>
  <c r="Z26" i="45" s="1"/>
  <c r="AF26" i="45" s="1"/>
  <c r="S26" i="45"/>
  <c r="Y26" i="45" s="1"/>
  <c r="AE26" i="45" s="1"/>
  <c r="R26" i="45"/>
  <c r="X26" i="45" s="1"/>
  <c r="AD26" i="45" s="1"/>
  <c r="O26" i="45"/>
  <c r="U26" i="45" s="1"/>
  <c r="N26" i="45"/>
  <c r="M26" i="45"/>
  <c r="L26" i="45"/>
  <c r="K26" i="45"/>
  <c r="Q26" i="45" s="1"/>
  <c r="W26" i="45" s="1"/>
  <c r="AC26" i="45" s="1"/>
  <c r="J26" i="45"/>
  <c r="P26" i="45" s="1"/>
  <c r="V26" i="45" s="1"/>
  <c r="AB26" i="45" s="1"/>
  <c r="AC25" i="45"/>
  <c r="U25" i="45"/>
  <c r="AA25" i="45" s="1"/>
  <c r="AG25" i="45" s="1"/>
  <c r="T25" i="45"/>
  <c r="Z25" i="45" s="1"/>
  <c r="AF25" i="45" s="1"/>
  <c r="S25" i="45"/>
  <c r="Y25" i="45" s="1"/>
  <c r="AE25" i="45" s="1"/>
  <c r="O25" i="45"/>
  <c r="N25" i="45"/>
  <c r="M25" i="45"/>
  <c r="L25" i="45"/>
  <c r="R25" i="45" s="1"/>
  <c r="X25" i="45" s="1"/>
  <c r="AD25" i="45" s="1"/>
  <c r="K25" i="45"/>
  <c r="Q25" i="45" s="1"/>
  <c r="W25" i="45" s="1"/>
  <c r="J25" i="45"/>
  <c r="P25" i="45" s="1"/>
  <c r="V25" i="45" s="1"/>
  <c r="AB25" i="45" s="1"/>
  <c r="V24" i="45"/>
  <c r="AB24" i="45" s="1"/>
  <c r="U24" i="45"/>
  <c r="AA24" i="45" s="1"/>
  <c r="AG24" i="45" s="1"/>
  <c r="O24" i="45"/>
  <c r="N24" i="45"/>
  <c r="T24" i="45" s="1"/>
  <c r="Z24" i="45" s="1"/>
  <c r="AF24" i="45" s="1"/>
  <c r="M24" i="45"/>
  <c r="S24" i="45" s="1"/>
  <c r="Y24" i="45" s="1"/>
  <c r="AE24" i="45" s="1"/>
  <c r="L24" i="45"/>
  <c r="R24" i="45" s="1"/>
  <c r="X24" i="45" s="1"/>
  <c r="AD24" i="45" s="1"/>
  <c r="K24" i="45"/>
  <c r="Q24" i="45" s="1"/>
  <c r="W24" i="45" s="1"/>
  <c r="AC24" i="45" s="1"/>
  <c r="J24" i="45"/>
  <c r="P24" i="45" s="1"/>
  <c r="AB23" i="45"/>
  <c r="Z23" i="45"/>
  <c r="AF23" i="45" s="1"/>
  <c r="W23" i="45"/>
  <c r="AC23" i="45" s="1"/>
  <c r="V23" i="45"/>
  <c r="R23" i="45"/>
  <c r="X23" i="45" s="1"/>
  <c r="AD23" i="45" s="1"/>
  <c r="O23" i="45"/>
  <c r="U23" i="45" s="1"/>
  <c r="AA23" i="45" s="1"/>
  <c r="AG23" i="45" s="1"/>
  <c r="N23" i="45"/>
  <c r="T23" i="45" s="1"/>
  <c r="M23" i="45"/>
  <c r="S23" i="45" s="1"/>
  <c r="Y23" i="45" s="1"/>
  <c r="AE23" i="45" s="1"/>
  <c r="L23" i="45"/>
  <c r="K23" i="45"/>
  <c r="Q23" i="45" s="1"/>
  <c r="J23" i="45"/>
  <c r="P23" i="45" s="1"/>
  <c r="AA22" i="45"/>
  <c r="AG22" i="45" s="1"/>
  <c r="T22" i="45"/>
  <c r="Z22" i="45" s="1"/>
  <c r="AF22" i="45" s="1"/>
  <c r="S22" i="45"/>
  <c r="Y22" i="45" s="1"/>
  <c r="AE22" i="45" s="1"/>
  <c r="R22" i="45"/>
  <c r="X22" i="45" s="1"/>
  <c r="AD22" i="45" s="1"/>
  <c r="O22" i="45"/>
  <c r="U22" i="45" s="1"/>
  <c r="N22" i="45"/>
  <c r="M22" i="45"/>
  <c r="L22" i="45"/>
  <c r="K22" i="45"/>
  <c r="Q22" i="45" s="1"/>
  <c r="W22" i="45" s="1"/>
  <c r="AC22" i="45" s="1"/>
  <c r="J22" i="45"/>
  <c r="P22" i="45" s="1"/>
  <c r="V22" i="45" s="1"/>
  <c r="AB22" i="45" s="1"/>
  <c r="U21" i="45"/>
  <c r="AA21" i="45" s="1"/>
  <c r="AG21" i="45" s="1"/>
  <c r="T21" i="45"/>
  <c r="Z21" i="45" s="1"/>
  <c r="AF21" i="45" s="1"/>
  <c r="S21" i="45"/>
  <c r="Y21" i="45" s="1"/>
  <c r="AE21" i="45" s="1"/>
  <c r="O21" i="45"/>
  <c r="N21" i="45"/>
  <c r="M21" i="45"/>
  <c r="L21" i="45"/>
  <c r="R21" i="45" s="1"/>
  <c r="X21" i="45" s="1"/>
  <c r="AD21" i="45" s="1"/>
  <c r="K21" i="45"/>
  <c r="Q21" i="45" s="1"/>
  <c r="W21" i="45" s="1"/>
  <c r="AC21" i="45" s="1"/>
  <c r="J21" i="45"/>
  <c r="P21" i="45" s="1"/>
  <c r="V21" i="45" s="1"/>
  <c r="AB21" i="45" s="1"/>
  <c r="AE20" i="45"/>
  <c r="V20" i="45"/>
  <c r="AB20" i="45" s="1"/>
  <c r="U20" i="45"/>
  <c r="AA20" i="45" s="1"/>
  <c r="AG20" i="45" s="1"/>
  <c r="O20" i="45"/>
  <c r="N20" i="45"/>
  <c r="T20" i="45" s="1"/>
  <c r="Z20" i="45" s="1"/>
  <c r="AF20" i="45" s="1"/>
  <c r="M20" i="45"/>
  <c r="S20" i="45" s="1"/>
  <c r="Y20" i="45" s="1"/>
  <c r="L20" i="45"/>
  <c r="R20" i="45" s="1"/>
  <c r="X20" i="45" s="1"/>
  <c r="AD20" i="45" s="1"/>
  <c r="K20" i="45"/>
  <c r="Q20" i="45" s="1"/>
  <c r="W20" i="45" s="1"/>
  <c r="AC20" i="45" s="1"/>
  <c r="J20" i="45"/>
  <c r="P20" i="45" s="1"/>
  <c r="AB19" i="45"/>
  <c r="Z19" i="45"/>
  <c r="AF19" i="45" s="1"/>
  <c r="W19" i="45"/>
  <c r="AC19" i="45" s="1"/>
  <c r="V19" i="45"/>
  <c r="R19" i="45"/>
  <c r="X19" i="45" s="1"/>
  <c r="AD19" i="45" s="1"/>
  <c r="O19" i="45"/>
  <c r="U19" i="45" s="1"/>
  <c r="AA19" i="45" s="1"/>
  <c r="AG19" i="45" s="1"/>
  <c r="N19" i="45"/>
  <c r="T19" i="45" s="1"/>
  <c r="M19" i="45"/>
  <c r="S19" i="45" s="1"/>
  <c r="Y19" i="45" s="1"/>
  <c r="AE19" i="45" s="1"/>
  <c r="L19" i="45"/>
  <c r="K19" i="45"/>
  <c r="Q19" i="45" s="1"/>
  <c r="J19" i="45"/>
  <c r="P19" i="45" s="1"/>
  <c r="AB18" i="45"/>
  <c r="T18" i="45"/>
  <c r="Z18" i="45" s="1"/>
  <c r="AF18" i="45" s="1"/>
  <c r="S18" i="45"/>
  <c r="Y18" i="45" s="1"/>
  <c r="AE18" i="45" s="1"/>
  <c r="R18" i="45"/>
  <c r="X18" i="45" s="1"/>
  <c r="AD18" i="45" s="1"/>
  <c r="O18" i="45"/>
  <c r="U18" i="45" s="1"/>
  <c r="AA18" i="45" s="1"/>
  <c r="AG18" i="45" s="1"/>
  <c r="N18" i="45"/>
  <c r="M18" i="45"/>
  <c r="L18" i="45"/>
  <c r="K18" i="45"/>
  <c r="Q18" i="45" s="1"/>
  <c r="W18" i="45" s="1"/>
  <c r="AC18" i="45" s="1"/>
  <c r="J18" i="45"/>
  <c r="P18" i="45" s="1"/>
  <c r="V18" i="45" s="1"/>
  <c r="U17" i="45"/>
  <c r="AA17" i="45" s="1"/>
  <c r="AG17" i="45" s="1"/>
  <c r="T17" i="45"/>
  <c r="Z17" i="45" s="1"/>
  <c r="AF17" i="45" s="1"/>
  <c r="S17" i="45"/>
  <c r="Y17" i="45" s="1"/>
  <c r="AE17" i="45" s="1"/>
  <c r="O17" i="45"/>
  <c r="N17" i="45"/>
  <c r="M17" i="45"/>
  <c r="L17" i="45"/>
  <c r="R17" i="45" s="1"/>
  <c r="X17" i="45" s="1"/>
  <c r="AD17" i="45" s="1"/>
  <c r="K17" i="45"/>
  <c r="Q17" i="45" s="1"/>
  <c r="W17" i="45" s="1"/>
  <c r="AC17" i="45" s="1"/>
  <c r="J17" i="45"/>
  <c r="P17" i="45" s="1"/>
  <c r="V17" i="45" s="1"/>
  <c r="AB17" i="45" s="1"/>
  <c r="AE16" i="45"/>
  <c r="V16" i="45"/>
  <c r="AB16" i="45" s="1"/>
  <c r="U16" i="45"/>
  <c r="AA16" i="45" s="1"/>
  <c r="AG16" i="45" s="1"/>
  <c r="O16" i="45"/>
  <c r="N16" i="45"/>
  <c r="T16" i="45" s="1"/>
  <c r="Z16" i="45" s="1"/>
  <c r="AF16" i="45" s="1"/>
  <c r="M16" i="45"/>
  <c r="S16" i="45" s="1"/>
  <c r="Y16" i="45" s="1"/>
  <c r="L16" i="45"/>
  <c r="R16" i="45" s="1"/>
  <c r="X16" i="45" s="1"/>
  <c r="AD16" i="45" s="1"/>
  <c r="K16" i="45"/>
  <c r="Q16" i="45" s="1"/>
  <c r="W16" i="45" s="1"/>
  <c r="AC16" i="45" s="1"/>
  <c r="J16" i="45"/>
  <c r="P16" i="45" s="1"/>
  <c r="AB15" i="45"/>
  <c r="Z15" i="45"/>
  <c r="AF15" i="45" s="1"/>
  <c r="W15" i="45"/>
  <c r="AC15" i="45" s="1"/>
  <c r="V15" i="45"/>
  <c r="R15" i="45"/>
  <c r="X15" i="45" s="1"/>
  <c r="AD15" i="45" s="1"/>
  <c r="O15" i="45"/>
  <c r="U15" i="45" s="1"/>
  <c r="AA15" i="45" s="1"/>
  <c r="AG15" i="45" s="1"/>
  <c r="N15" i="45"/>
  <c r="T15" i="45" s="1"/>
  <c r="M15" i="45"/>
  <c r="S15" i="45" s="1"/>
  <c r="Y15" i="45" s="1"/>
  <c r="AE15" i="45" s="1"/>
  <c r="L15" i="45"/>
  <c r="K15" i="45"/>
  <c r="Q15" i="45" s="1"/>
  <c r="J15" i="45"/>
  <c r="P15" i="45" s="1"/>
  <c r="T14" i="45"/>
  <c r="Z14" i="45" s="1"/>
  <c r="AF14" i="45" s="1"/>
  <c r="S14" i="45"/>
  <c r="Y14" i="45" s="1"/>
  <c r="AE14" i="45" s="1"/>
  <c r="R14" i="45"/>
  <c r="X14" i="45" s="1"/>
  <c r="AD14" i="45" s="1"/>
  <c r="O14" i="45"/>
  <c r="U14" i="45" s="1"/>
  <c r="AA14" i="45" s="1"/>
  <c r="AG14" i="45" s="1"/>
  <c r="N14" i="45"/>
  <c r="M14" i="45"/>
  <c r="L14" i="45"/>
  <c r="K14" i="45"/>
  <c r="Q14" i="45" s="1"/>
  <c r="W14" i="45" s="1"/>
  <c r="AC14" i="45" s="1"/>
  <c r="J14" i="45"/>
  <c r="P14" i="45" s="1"/>
  <c r="V14" i="45" s="1"/>
  <c r="AB14" i="45" s="1"/>
  <c r="U13" i="45"/>
  <c r="AA13" i="45" s="1"/>
  <c r="AG13" i="45" s="1"/>
  <c r="T13" i="45"/>
  <c r="Z13" i="45" s="1"/>
  <c r="AF13" i="45" s="1"/>
  <c r="S13" i="45"/>
  <c r="Y13" i="45" s="1"/>
  <c r="AE13" i="45" s="1"/>
  <c r="O13" i="45"/>
  <c r="N13" i="45"/>
  <c r="M13" i="45"/>
  <c r="L13" i="45"/>
  <c r="R13" i="45" s="1"/>
  <c r="X13" i="45" s="1"/>
  <c r="AD13" i="45" s="1"/>
  <c r="K13" i="45"/>
  <c r="Q13" i="45" s="1"/>
  <c r="W13" i="45" s="1"/>
  <c r="AC13" i="45" s="1"/>
  <c r="J13" i="45"/>
  <c r="P13" i="45" s="1"/>
  <c r="V13" i="45" s="1"/>
  <c r="AB13" i="45" s="1"/>
  <c r="AE12" i="45"/>
  <c r="V12" i="45"/>
  <c r="AB12" i="45" s="1"/>
  <c r="U12" i="45"/>
  <c r="AA12" i="45" s="1"/>
  <c r="AG12" i="45" s="1"/>
  <c r="O12" i="45"/>
  <c r="N12" i="45"/>
  <c r="T12" i="45" s="1"/>
  <c r="Z12" i="45" s="1"/>
  <c r="AF12" i="45" s="1"/>
  <c r="M12" i="45"/>
  <c r="S12" i="45" s="1"/>
  <c r="Y12" i="45" s="1"/>
  <c r="L12" i="45"/>
  <c r="R12" i="45" s="1"/>
  <c r="X12" i="45" s="1"/>
  <c r="AD12" i="45" s="1"/>
  <c r="K12" i="45"/>
  <c r="Q12" i="45" s="1"/>
  <c r="W12" i="45" s="1"/>
  <c r="AC12" i="45" s="1"/>
  <c r="J12" i="45"/>
  <c r="P12" i="45" s="1"/>
  <c r="AA11" i="45"/>
  <c r="AG11" i="45" s="1"/>
  <c r="Z11" i="45"/>
  <c r="AF11" i="45" s="1"/>
  <c r="Y11" i="45"/>
  <c r="AE11" i="45" s="1"/>
  <c r="U11" i="45"/>
  <c r="T11" i="45"/>
  <c r="S11" i="45"/>
  <c r="R11" i="45"/>
  <c r="X11" i="45" s="1"/>
  <c r="AD11" i="45" s="1"/>
  <c r="Q11" i="45"/>
  <c r="W11" i="45" s="1"/>
  <c r="AC11" i="45" s="1"/>
  <c r="O11" i="45"/>
  <c r="N11" i="45"/>
  <c r="M11" i="45"/>
  <c r="L11" i="45"/>
  <c r="K11" i="45"/>
  <c r="J11" i="45"/>
  <c r="P11" i="45" s="1"/>
  <c r="V11" i="45" s="1"/>
  <c r="AB11" i="45" s="1"/>
  <c r="AG10" i="45"/>
  <c r="AA10" i="45"/>
  <c r="Z10" i="45"/>
  <c r="AF10" i="45" s="1"/>
  <c r="Y10" i="45"/>
  <c r="AE10" i="45" s="1"/>
  <c r="U10" i="45"/>
  <c r="T10" i="45"/>
  <c r="S10" i="45"/>
  <c r="R10" i="45"/>
  <c r="X10" i="45" s="1"/>
  <c r="AD10" i="45" s="1"/>
  <c r="Q10" i="45"/>
  <c r="W10" i="45" s="1"/>
  <c r="AC10" i="45" s="1"/>
  <c r="O10" i="45"/>
  <c r="N10" i="45"/>
  <c r="M10" i="45"/>
  <c r="L10" i="45"/>
  <c r="K10" i="45"/>
  <c r="J10" i="45"/>
  <c r="P10" i="45" s="1"/>
  <c r="V10" i="45" s="1"/>
  <c r="AB10" i="45" s="1"/>
  <c r="AG9" i="45"/>
  <c r="AA9" i="45"/>
  <c r="Z9" i="45"/>
  <c r="AF9" i="45" s="1"/>
  <c r="Y9" i="45"/>
  <c r="AE9" i="45" s="1"/>
  <c r="U9" i="45"/>
  <c r="T9" i="45"/>
  <c r="S9" i="45"/>
  <c r="R9" i="45"/>
  <c r="X9" i="45" s="1"/>
  <c r="AD9" i="45" s="1"/>
  <c r="Q9" i="45"/>
  <c r="W9" i="45" s="1"/>
  <c r="AC9" i="45" s="1"/>
  <c r="O9" i="45"/>
  <c r="N9" i="45"/>
  <c r="M9" i="45"/>
  <c r="L9" i="45"/>
  <c r="K9" i="45"/>
  <c r="J9" i="45"/>
  <c r="P9" i="45" s="1"/>
  <c r="V9" i="45" s="1"/>
  <c r="AB9" i="45" s="1"/>
  <c r="AG8" i="45"/>
  <c r="AA8" i="45"/>
  <c r="Z8" i="45"/>
  <c r="AF8" i="45" s="1"/>
  <c r="Y8" i="45"/>
  <c r="AE8" i="45" s="1"/>
  <c r="U8" i="45"/>
  <c r="T8" i="45"/>
  <c r="S8" i="45"/>
  <c r="R8" i="45"/>
  <c r="X8" i="45" s="1"/>
  <c r="AD8" i="45" s="1"/>
  <c r="Q8" i="45"/>
  <c r="W8" i="45" s="1"/>
  <c r="AC8" i="45" s="1"/>
  <c r="O8" i="45"/>
  <c r="N8" i="45"/>
  <c r="M8" i="45"/>
  <c r="L8" i="45"/>
  <c r="K8" i="45"/>
  <c r="J8" i="45"/>
  <c r="P8" i="45" s="1"/>
  <c r="V8" i="45" s="1"/>
  <c r="AB8" i="45" s="1"/>
  <c r="AG7" i="45"/>
  <c r="AA7" i="45"/>
  <c r="Z7" i="45"/>
  <c r="AF7" i="45" s="1"/>
  <c r="Y7" i="45"/>
  <c r="AE7" i="45" s="1"/>
  <c r="U7" i="45"/>
  <c r="T7" i="45"/>
  <c r="S7" i="45"/>
  <c r="R7" i="45"/>
  <c r="X7" i="45" s="1"/>
  <c r="AD7" i="45" s="1"/>
  <c r="Q7" i="45"/>
  <c r="W7" i="45" s="1"/>
  <c r="AC7" i="45" s="1"/>
  <c r="O7" i="45"/>
  <c r="N7" i="45"/>
  <c r="M7" i="45"/>
  <c r="L7" i="45"/>
  <c r="K7" i="45"/>
  <c r="J7" i="45"/>
  <c r="P7" i="45" s="1"/>
  <c r="V7" i="45" s="1"/>
  <c r="AB7" i="45" s="1"/>
  <c r="AG6" i="45"/>
  <c r="AA6" i="45"/>
  <c r="Z6" i="45"/>
  <c r="AF6" i="45" s="1"/>
  <c r="Y6" i="45"/>
  <c r="AE6" i="45" s="1"/>
  <c r="S6" i="45"/>
  <c r="R6" i="45"/>
  <c r="X6" i="45" s="1"/>
  <c r="AD6" i="45" s="1"/>
  <c r="Q6" i="45"/>
  <c r="W6" i="45" s="1"/>
  <c r="AC6" i="45" s="1"/>
  <c r="P6" i="45"/>
  <c r="V6" i="45" s="1"/>
  <c r="AB6" i="45" s="1"/>
  <c r="O6" i="45"/>
  <c r="N6" i="45"/>
  <c r="T6" i="45" s="1"/>
  <c r="M6" i="45"/>
  <c r="L6" i="45"/>
  <c r="K6" i="45"/>
  <c r="J6" i="45"/>
  <c r="AG5" i="45"/>
  <c r="AA5" i="45"/>
  <c r="Y5" i="45"/>
  <c r="AE5" i="45" s="1"/>
  <c r="X5" i="45"/>
  <c r="AD5" i="45" s="1"/>
  <c r="R5" i="45"/>
  <c r="Q5" i="45"/>
  <c r="W5" i="45" s="1"/>
  <c r="AC5" i="45" s="1"/>
  <c r="P5" i="45"/>
  <c r="V5" i="45" s="1"/>
  <c r="AB5" i="45" s="1"/>
  <c r="O5" i="45"/>
  <c r="N5" i="45"/>
  <c r="T5" i="45" s="1"/>
  <c r="Z5" i="45" s="1"/>
  <c r="AF5" i="45" s="1"/>
  <c r="M5" i="45"/>
  <c r="S5" i="45" s="1"/>
  <c r="L5" i="45"/>
  <c r="K5" i="45"/>
  <c r="J5" i="45"/>
  <c r="AG4" i="45"/>
  <c r="AA4" i="45"/>
  <c r="X4" i="45"/>
  <c r="AD4" i="45" s="1"/>
  <c r="W4" i="45"/>
  <c r="AC4" i="45" s="1"/>
  <c r="Q4" i="45"/>
  <c r="P4" i="45"/>
  <c r="V4" i="45" s="1"/>
  <c r="AB4" i="45" s="1"/>
  <c r="O4" i="45"/>
  <c r="N4" i="45"/>
  <c r="T4" i="45" s="1"/>
  <c r="Z4" i="45" s="1"/>
  <c r="AF4" i="45" s="1"/>
  <c r="M4" i="45"/>
  <c r="S4" i="45" s="1"/>
  <c r="Y4" i="45" s="1"/>
  <c r="AE4" i="45" s="1"/>
  <c r="L4" i="45"/>
  <c r="R4" i="45" s="1"/>
  <c r="K4" i="45"/>
  <c r="J4" i="45"/>
  <c r="U3" i="45"/>
  <c r="T3" i="45"/>
  <c r="S3" i="45"/>
  <c r="R3" i="45"/>
  <c r="O3" i="45"/>
  <c r="N3" i="45"/>
  <c r="M3" i="45"/>
  <c r="L3" i="45"/>
  <c r="K3" i="45"/>
  <c r="Q3" i="45" s="1"/>
  <c r="J3" i="45"/>
  <c r="P3" i="45" s="1"/>
  <c r="V3" i="45" s="1" a="1"/>
  <c r="D23" i="44"/>
  <c r="E23" i="44"/>
  <c r="F23" i="44"/>
  <c r="C23" i="44"/>
  <c r="D17" i="44"/>
  <c r="E17" i="44"/>
  <c r="F17" i="44"/>
  <c r="G17" i="44"/>
  <c r="C17" i="44"/>
  <c r="N3" i="40"/>
  <c r="K21" i="40"/>
  <c r="L21" i="40"/>
  <c r="M21" i="40"/>
  <c r="S21" i="40" s="1"/>
  <c r="N21" i="40"/>
  <c r="T21" i="40" s="1"/>
  <c r="O21" i="40"/>
  <c r="U21" i="40" s="1"/>
  <c r="P21" i="40"/>
  <c r="K19" i="40"/>
  <c r="Q19" i="40" s="1"/>
  <c r="L19" i="40"/>
  <c r="R19" i="40" s="1"/>
  <c r="M19" i="40"/>
  <c r="S19" i="40" s="1"/>
  <c r="N19" i="40"/>
  <c r="O19" i="40"/>
  <c r="P19" i="40"/>
  <c r="K14" i="40"/>
  <c r="Q14" i="40" s="1"/>
  <c r="L14" i="40"/>
  <c r="R14" i="40" s="1"/>
  <c r="M14" i="40"/>
  <c r="S14" i="40" s="1"/>
  <c r="N14" i="40"/>
  <c r="T14" i="40" s="1"/>
  <c r="O14" i="40"/>
  <c r="U14" i="40" s="1"/>
  <c r="P14" i="40"/>
  <c r="V14" i="40" s="1"/>
  <c r="K16" i="40"/>
  <c r="Q16" i="40" s="1"/>
  <c r="L16" i="40"/>
  <c r="R16" i="40" s="1"/>
  <c r="M16" i="40"/>
  <c r="S16" i="40" s="1"/>
  <c r="N16" i="40"/>
  <c r="T16" i="40" s="1"/>
  <c r="O16" i="40"/>
  <c r="U16" i="40" s="1"/>
  <c r="P16" i="40"/>
  <c r="K35" i="40"/>
  <c r="L35" i="40"/>
  <c r="R35" i="40" s="1"/>
  <c r="M35" i="40"/>
  <c r="S35" i="40" s="1"/>
  <c r="N35" i="40"/>
  <c r="T35" i="40" s="1"/>
  <c r="O35" i="40"/>
  <c r="U35" i="40" s="1"/>
  <c r="P35" i="40"/>
  <c r="K13" i="40"/>
  <c r="Q13" i="40" s="1"/>
  <c r="L13" i="40"/>
  <c r="R13" i="40" s="1"/>
  <c r="M13" i="40"/>
  <c r="S13" i="40" s="1"/>
  <c r="N13" i="40"/>
  <c r="O13" i="40"/>
  <c r="U13" i="40" s="1"/>
  <c r="P13" i="40"/>
  <c r="K11" i="40"/>
  <c r="Q11" i="40" s="1"/>
  <c r="L11" i="40"/>
  <c r="M11" i="40"/>
  <c r="S11" i="40" s="1"/>
  <c r="N11" i="40"/>
  <c r="T11" i="40" s="1"/>
  <c r="O11" i="40"/>
  <c r="U11" i="40" s="1"/>
  <c r="P11" i="40"/>
  <c r="V11" i="40" s="1"/>
  <c r="K12" i="40"/>
  <c r="Q12" i="40" s="1"/>
  <c r="L12" i="40"/>
  <c r="M12" i="40"/>
  <c r="S12" i="40" s="1"/>
  <c r="N12" i="40"/>
  <c r="O12" i="40"/>
  <c r="P12" i="40"/>
  <c r="K8" i="40"/>
  <c r="Q8" i="40" s="1"/>
  <c r="L8" i="40"/>
  <c r="R8" i="40" s="1"/>
  <c r="M8" i="40"/>
  <c r="S8" i="40" s="1"/>
  <c r="N8" i="40"/>
  <c r="O8" i="40"/>
  <c r="U8" i="40" s="1"/>
  <c r="P8" i="40"/>
  <c r="K9" i="40"/>
  <c r="Q9" i="40" s="1"/>
  <c r="L9" i="40"/>
  <c r="R9" i="40" s="1"/>
  <c r="M9" i="40"/>
  <c r="N9" i="40"/>
  <c r="O9" i="40"/>
  <c r="U9" i="40" s="1"/>
  <c r="P9" i="40"/>
  <c r="K29" i="40"/>
  <c r="Q29" i="40" s="1"/>
  <c r="L29" i="40"/>
  <c r="R29" i="40" s="1"/>
  <c r="M29" i="40"/>
  <c r="S29" i="40" s="1"/>
  <c r="N29" i="40"/>
  <c r="T29" i="40" s="1"/>
  <c r="O29" i="40"/>
  <c r="U29" i="40" s="1"/>
  <c r="P29" i="40"/>
  <c r="V29" i="40" s="1"/>
  <c r="K24" i="40"/>
  <c r="Q24" i="40" s="1"/>
  <c r="L24" i="40"/>
  <c r="R24" i="40" s="1"/>
  <c r="M24" i="40"/>
  <c r="S24" i="40" s="1"/>
  <c r="N24" i="40"/>
  <c r="O24" i="40"/>
  <c r="P24" i="40"/>
  <c r="K6" i="40"/>
  <c r="L6" i="40"/>
  <c r="M6" i="40"/>
  <c r="N6" i="40"/>
  <c r="O6" i="40"/>
  <c r="U6" i="40" s="1"/>
  <c r="P6" i="40"/>
  <c r="K28" i="40"/>
  <c r="Q28" i="40" s="1"/>
  <c r="L28" i="40"/>
  <c r="R28" i="40" s="1"/>
  <c r="M28" i="40"/>
  <c r="S28" i="40" s="1"/>
  <c r="N28" i="40"/>
  <c r="O28" i="40"/>
  <c r="U28" i="40" s="1"/>
  <c r="P28" i="40"/>
  <c r="K31" i="40"/>
  <c r="Q31" i="40" s="1"/>
  <c r="L31" i="40"/>
  <c r="R31" i="40" s="1"/>
  <c r="M31" i="40"/>
  <c r="S31" i="40" s="1"/>
  <c r="N31" i="40"/>
  <c r="T31" i="40" s="1"/>
  <c r="O31" i="40"/>
  <c r="P31" i="40"/>
  <c r="V31" i="40" s="1"/>
  <c r="K5" i="40"/>
  <c r="Q5" i="40" s="1"/>
  <c r="L5" i="40"/>
  <c r="R5" i="40" s="1"/>
  <c r="M5" i="40"/>
  <c r="S5" i="40" s="1"/>
  <c r="N5" i="40"/>
  <c r="T5" i="40" s="1"/>
  <c r="O5" i="40"/>
  <c r="U5" i="40" s="1"/>
  <c r="P5" i="40"/>
  <c r="K30" i="40"/>
  <c r="Q30" i="40" s="1"/>
  <c r="L30" i="40"/>
  <c r="R30" i="40" s="1"/>
  <c r="M30" i="40"/>
  <c r="S30" i="40" s="1"/>
  <c r="N30" i="40"/>
  <c r="T30" i="40" s="1"/>
  <c r="O30" i="40"/>
  <c r="U30" i="40" s="1"/>
  <c r="P30" i="40"/>
  <c r="K4" i="40"/>
  <c r="Q4" i="40" s="1"/>
  <c r="L4" i="40"/>
  <c r="M4" i="40"/>
  <c r="S4" i="40" s="1"/>
  <c r="N4" i="40"/>
  <c r="O4" i="40"/>
  <c r="U4" i="40" s="1"/>
  <c r="P4" i="40"/>
  <c r="K15" i="40"/>
  <c r="Q15" i="40" s="1"/>
  <c r="L15" i="40"/>
  <c r="R15" i="40" s="1"/>
  <c r="M15" i="40"/>
  <c r="S15" i="40" s="1"/>
  <c r="N15" i="40"/>
  <c r="O15" i="40"/>
  <c r="U15" i="40" s="1"/>
  <c r="P15" i="40"/>
  <c r="K25" i="40"/>
  <c r="Q25" i="40" s="1"/>
  <c r="L25" i="40"/>
  <c r="R25" i="40" s="1"/>
  <c r="M25" i="40"/>
  <c r="S25" i="40" s="1"/>
  <c r="N25" i="40"/>
  <c r="T25" i="40" s="1"/>
  <c r="O25" i="40"/>
  <c r="U25" i="40" s="1"/>
  <c r="P25" i="40"/>
  <c r="V25" i="40" s="1"/>
  <c r="K38" i="40"/>
  <c r="L38" i="40"/>
  <c r="M38" i="40"/>
  <c r="S38" i="40" s="1"/>
  <c r="N38" i="40"/>
  <c r="T38" i="40" s="1"/>
  <c r="O38" i="40"/>
  <c r="U38" i="40" s="1"/>
  <c r="P38" i="40"/>
  <c r="V38" i="40" s="1"/>
  <c r="K36" i="40"/>
  <c r="Q36" i="40" s="1"/>
  <c r="L36" i="40"/>
  <c r="M36" i="40"/>
  <c r="S36" i="40" s="1"/>
  <c r="N36" i="40"/>
  <c r="O36" i="40"/>
  <c r="U36" i="40" s="1"/>
  <c r="P36" i="40"/>
  <c r="K17" i="40"/>
  <c r="Q17" i="40" s="1"/>
  <c r="L17" i="40"/>
  <c r="M17" i="40"/>
  <c r="S17" i="40" s="1"/>
  <c r="N17" i="40"/>
  <c r="O17" i="40"/>
  <c r="P17" i="40"/>
  <c r="K27" i="40"/>
  <c r="Q27" i="40" s="1"/>
  <c r="L27" i="40"/>
  <c r="R27" i="40" s="1"/>
  <c r="M27" i="40"/>
  <c r="S27" i="40" s="1"/>
  <c r="N27" i="40"/>
  <c r="T27" i="40" s="1"/>
  <c r="O27" i="40"/>
  <c r="U27" i="40" s="1"/>
  <c r="P27" i="40"/>
  <c r="K37" i="40"/>
  <c r="Q37" i="40" s="1"/>
  <c r="L37" i="40"/>
  <c r="R37" i="40" s="1"/>
  <c r="M37" i="40"/>
  <c r="S37" i="40" s="1"/>
  <c r="N37" i="40"/>
  <c r="O37" i="40"/>
  <c r="U37" i="40" s="1"/>
  <c r="P37" i="40"/>
  <c r="K23" i="40"/>
  <c r="Q23" i="40" s="1"/>
  <c r="L23" i="40"/>
  <c r="R23" i="40" s="1"/>
  <c r="M23" i="40"/>
  <c r="S23" i="40" s="1"/>
  <c r="N23" i="40"/>
  <c r="T23" i="40" s="1"/>
  <c r="O23" i="40"/>
  <c r="U23" i="40" s="1"/>
  <c r="P23" i="40"/>
  <c r="V23" i="40" s="1"/>
  <c r="K26" i="40"/>
  <c r="Q26" i="40" s="1"/>
  <c r="L26" i="40"/>
  <c r="R26" i="40" s="1"/>
  <c r="M26" i="40"/>
  <c r="S26" i="40" s="1"/>
  <c r="N26" i="40"/>
  <c r="O26" i="40"/>
  <c r="U26" i="40" s="1"/>
  <c r="P26" i="40"/>
  <c r="K7" i="40"/>
  <c r="Q7" i="40" s="1"/>
  <c r="L7" i="40"/>
  <c r="M7" i="40"/>
  <c r="S7" i="40" s="1"/>
  <c r="N7" i="40"/>
  <c r="O7" i="40"/>
  <c r="U7" i="40" s="1"/>
  <c r="P7" i="40"/>
  <c r="K33" i="40"/>
  <c r="Q33" i="40" s="1"/>
  <c r="L33" i="40"/>
  <c r="M33" i="40"/>
  <c r="S33" i="40" s="1"/>
  <c r="N33" i="40"/>
  <c r="O33" i="40"/>
  <c r="U33" i="40" s="1"/>
  <c r="P33" i="40"/>
  <c r="K10" i="40"/>
  <c r="Q10" i="40" s="1"/>
  <c r="L10" i="40"/>
  <c r="R10" i="40" s="1"/>
  <c r="M10" i="40"/>
  <c r="S10" i="40" s="1"/>
  <c r="N10" i="40"/>
  <c r="T10" i="40" s="1"/>
  <c r="O10" i="40"/>
  <c r="U10" i="40" s="1"/>
  <c r="P10" i="40"/>
  <c r="K34" i="40"/>
  <c r="Q34" i="40" s="1"/>
  <c r="L34" i="40"/>
  <c r="R34" i="40" s="1"/>
  <c r="M34" i="40"/>
  <c r="S34" i="40" s="1"/>
  <c r="N34" i="40"/>
  <c r="T34" i="40" s="1"/>
  <c r="O34" i="40"/>
  <c r="P34" i="40"/>
  <c r="V34" i="40" s="1"/>
  <c r="K20" i="40"/>
  <c r="Q20" i="40" s="1"/>
  <c r="L20" i="40"/>
  <c r="M20" i="40"/>
  <c r="S20" i="40" s="1"/>
  <c r="N20" i="40"/>
  <c r="O20" i="40"/>
  <c r="U20" i="40" s="1"/>
  <c r="P20" i="40"/>
  <c r="K32" i="40"/>
  <c r="Q32" i="40" s="1"/>
  <c r="L32" i="40"/>
  <c r="R32" i="40" s="1"/>
  <c r="M32" i="40"/>
  <c r="S32" i="40" s="1"/>
  <c r="N32" i="40"/>
  <c r="O32" i="40"/>
  <c r="U32" i="40" s="1"/>
  <c r="P32" i="40"/>
  <c r="K22" i="40"/>
  <c r="Q22" i="40" s="1"/>
  <c r="L22" i="40"/>
  <c r="R22" i="40" s="1"/>
  <c r="M22" i="40"/>
  <c r="S22" i="40" s="1"/>
  <c r="N22" i="40"/>
  <c r="O22" i="40"/>
  <c r="U22" i="40" s="1"/>
  <c r="P22" i="40"/>
  <c r="V22" i="40" s="1"/>
  <c r="K3" i="40"/>
  <c r="Q3" i="40" s="1"/>
  <c r="L3" i="40"/>
  <c r="R3" i="40" s="1"/>
  <c r="M3" i="40"/>
  <c r="S3" i="40" s="1"/>
  <c r="O3" i="40"/>
  <c r="U3" i="40" s="1"/>
  <c r="P3" i="40"/>
  <c r="Q35" i="40"/>
  <c r="Q6" i="40"/>
  <c r="Q38" i="40"/>
  <c r="P18" i="40"/>
  <c r="U31" i="40"/>
  <c r="U34" i="40"/>
  <c r="O18" i="40"/>
  <c r="U18" i="40" s="1"/>
  <c r="N18" i="40"/>
  <c r="T18" i="40" s="1"/>
  <c r="S9" i="40"/>
  <c r="S6" i="40"/>
  <c r="M18" i="40"/>
  <c r="S18" i="40" s="1"/>
  <c r="R21" i="40"/>
  <c r="R38" i="40"/>
  <c r="L18" i="40"/>
  <c r="R18" i="40" s="1"/>
  <c r="L2" i="40"/>
  <c r="R2" i="40" s="1"/>
  <c r="M2" i="40"/>
  <c r="S2" i="40" s="1"/>
  <c r="N2" i="40"/>
  <c r="T2" i="40" s="1"/>
  <c r="O2" i="40"/>
  <c r="U2" i="40" s="1"/>
  <c r="P2" i="40"/>
  <c r="V2" i="40" s="1"/>
  <c r="K2" i="40"/>
  <c r="Q2" i="40" s="1"/>
  <c r="Q21" i="40"/>
  <c r="K18" i="40"/>
  <c r="Q18" i="40" s="1"/>
  <c r="H8" i="41"/>
  <c r="G8" i="41"/>
  <c r="F8" i="41"/>
  <c r="E8" i="41"/>
  <c r="D8" i="41"/>
  <c r="C8" i="41"/>
  <c r="AG3" i="46" l="1"/>
  <c r="AF3" i="46"/>
  <c r="AE3" i="46"/>
  <c r="AD3" i="46"/>
  <c r="AC3" i="46"/>
  <c r="V3" i="46"/>
  <c r="AB3" i="46" s="1"/>
  <c r="AG3" i="45"/>
  <c r="AF3" i="45"/>
  <c r="V3" i="45"/>
  <c r="AB3" i="45" s="1"/>
  <c r="AC3" i="45"/>
  <c r="AD3" i="45"/>
  <c r="AE3" i="45"/>
  <c r="H21" i="7"/>
  <c r="H20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<sst xmlns="http://schemas.openxmlformats.org/spreadsheetml/2006/main" count="2974" uniqueCount="211">
  <si>
    <t>Ret.Time</t>
  </si>
  <si>
    <t xml:space="preserve">Rel.Area </t>
  </si>
  <si>
    <t>Resol.</t>
  </si>
  <si>
    <t>Plates</t>
  </si>
  <si>
    <t>No.</t>
  </si>
  <si>
    <t>min</t>
  </si>
  <si>
    <t>%</t>
  </si>
  <si>
    <t>mAU*min</t>
  </si>
  <si>
    <t>mAU</t>
  </si>
  <si>
    <t>EP</t>
  </si>
  <si>
    <t>UV_VIS_1</t>
  </si>
  <si>
    <t>n.a.</t>
  </si>
  <si>
    <t>Maximum</t>
  </si>
  <si>
    <t>Minimum</t>
  </si>
  <si>
    <t>I3A</t>
  </si>
  <si>
    <t>Component 26</t>
  </si>
  <si>
    <t>Indole</t>
  </si>
  <si>
    <t>I3AA</t>
  </si>
  <si>
    <t>3-MI</t>
  </si>
  <si>
    <t>I3PA</t>
  </si>
  <si>
    <t>Peak</t>
  </si>
  <si>
    <t>Peak Name</t>
  </si>
  <si>
    <t xml:space="preserve">Area </t>
  </si>
  <si>
    <t xml:space="preserve">Height </t>
  </si>
  <si>
    <t>Sum</t>
  </si>
  <si>
    <t>Match</t>
  </si>
  <si>
    <t xml:space="preserve">RSD Match </t>
  </si>
  <si>
    <t xml:space="preserve">PPI </t>
  </si>
  <si>
    <t xml:space="preserve">RSD PPI </t>
  </si>
  <si>
    <t>nm</t>
  </si>
  <si>
    <t>Component 12</t>
  </si>
  <si>
    <t>Component 18</t>
  </si>
  <si>
    <t>Component 21</t>
  </si>
  <si>
    <t>Component 22</t>
  </si>
  <si>
    <t>Component 34</t>
  </si>
  <si>
    <t>Component 35</t>
  </si>
  <si>
    <t>Component 37</t>
  </si>
  <si>
    <t>Component 3</t>
  </si>
  <si>
    <t>Component 5</t>
  </si>
  <si>
    <t>Component 7</t>
  </si>
  <si>
    <t>Component 15</t>
  </si>
  <si>
    <t>Component 20</t>
  </si>
  <si>
    <t>Component 29</t>
  </si>
  <si>
    <t>Component 33</t>
  </si>
  <si>
    <t>Component 42</t>
  </si>
  <si>
    <t>Component 6</t>
  </si>
  <si>
    <t>Component 8</t>
  </si>
  <si>
    <t>Component 16</t>
  </si>
  <si>
    <t>Component 23</t>
  </si>
  <si>
    <t>Component 24</t>
  </si>
  <si>
    <t>Component 41</t>
  </si>
  <si>
    <t>Component 25</t>
  </si>
  <si>
    <t xml:space="preserve">Compounds </t>
  </si>
  <si>
    <t>RT (MIN)</t>
  </si>
  <si>
    <t>UV-vis 280nm</t>
  </si>
  <si>
    <t>I3CA</t>
  </si>
  <si>
    <t>Label for extraction and HPLC</t>
  </si>
  <si>
    <t xml:space="preserve">Original label </t>
  </si>
  <si>
    <t>Dry weight (mg)</t>
  </si>
  <si>
    <t>Comments</t>
  </si>
  <si>
    <t xml:space="preserve">MDCOL 003-4.1 </t>
  </si>
  <si>
    <t>Stool sample 4A</t>
  </si>
  <si>
    <t>MDCOL 004-1 A</t>
  </si>
  <si>
    <t>MDCOL 004</t>
  </si>
  <si>
    <t>Baseline</t>
  </si>
  <si>
    <t>MDCOL 003</t>
  </si>
  <si>
    <t>MDCOL 003-3.1</t>
  </si>
  <si>
    <t>Stool sample 3A</t>
  </si>
  <si>
    <t>MDCOL 053-1-1.1</t>
  </si>
  <si>
    <t>Aliquote</t>
  </si>
  <si>
    <t>MDCOL 002-8B</t>
  </si>
  <si>
    <t>MDCOL 002-6.2</t>
  </si>
  <si>
    <t>Stool sample 5B</t>
  </si>
  <si>
    <t>MDCOL 002-7.1</t>
  </si>
  <si>
    <t>Stool sample 7A</t>
  </si>
  <si>
    <t>MDCOL 002-10.2</t>
  </si>
  <si>
    <t>MDCOL 002-1A</t>
  </si>
  <si>
    <t>Baseline 02</t>
  </si>
  <si>
    <t>MDCOL 025-1B</t>
  </si>
  <si>
    <t>MDCOL 006</t>
  </si>
  <si>
    <t>MDCOL 002 *12</t>
  </si>
  <si>
    <t>MDCOL 015-1A</t>
  </si>
  <si>
    <t>Baseline 003</t>
  </si>
  <si>
    <t>MDCOL 028-1B</t>
  </si>
  <si>
    <t>MDCOL 002</t>
  </si>
  <si>
    <t>MDCOL 027-1A</t>
  </si>
  <si>
    <t>MDCOL 0</t>
  </si>
  <si>
    <t>MDCOL 003-1B</t>
  </si>
  <si>
    <t>MDCOL 006 3.1A</t>
  </si>
  <si>
    <t>MDCOL 062-1A</t>
  </si>
  <si>
    <t>MDCOL 055-1A</t>
  </si>
  <si>
    <t>MDCOL 003-3.2</t>
  </si>
  <si>
    <t>Stool sample 3B</t>
  </si>
  <si>
    <t>MDCOL 006-4.1A</t>
  </si>
  <si>
    <t>MDCOL 058-1A</t>
  </si>
  <si>
    <t>MDCOL 005-1B</t>
  </si>
  <si>
    <t>MDCOL 006 3.2A</t>
  </si>
  <si>
    <t>MDCOL 002 4.2 5.2</t>
  </si>
  <si>
    <t>Stool sample 4B</t>
  </si>
  <si>
    <t>MDCOL 036-1A</t>
  </si>
  <si>
    <t>MDCOL 002-5.1 3</t>
  </si>
  <si>
    <t>Stool sample 5A</t>
  </si>
  <si>
    <t xml:space="preserve">MDCOL 039-1A </t>
  </si>
  <si>
    <t>MDCOL 004 3.1</t>
  </si>
  <si>
    <t xml:space="preserve">MDCOL 033-1A </t>
  </si>
  <si>
    <t>MDCOL 005-1 B</t>
  </si>
  <si>
    <t>A</t>
  </si>
  <si>
    <t>IPA</t>
  </si>
  <si>
    <t>IAA</t>
  </si>
  <si>
    <t>IA</t>
  </si>
  <si>
    <t>INDOLE</t>
  </si>
  <si>
    <t>Sample</t>
  </si>
  <si>
    <t>Area</t>
  </si>
  <si>
    <t>ng/uL</t>
  </si>
  <si>
    <t>ug/mg dry weight</t>
  </si>
  <si>
    <t>Amount (ng)</t>
  </si>
  <si>
    <t>RT (min)</t>
  </si>
  <si>
    <t>Indole-3-carboxylic acid</t>
  </si>
  <si>
    <t>Indole-3-carboxyaldehyde</t>
  </si>
  <si>
    <t>Indole-3-acetic acid</t>
  </si>
  <si>
    <t>Indole-3-propionic acid</t>
  </si>
  <si>
    <t>3-Methylindole (Skatole)</t>
  </si>
  <si>
    <t>New Standards</t>
  </si>
  <si>
    <t>BDL= Below Detection Limit (0.00197 ug/mg dry weight)</t>
  </si>
  <si>
    <t>Visit 3.1</t>
  </si>
  <si>
    <t>Visit 3.2</t>
  </si>
  <si>
    <t>Visit 4.1</t>
  </si>
  <si>
    <t>Timepoint</t>
  </si>
  <si>
    <t>Visit 6.2</t>
  </si>
  <si>
    <t>Visit 7.1</t>
  </si>
  <si>
    <t>Visit 8.1</t>
  </si>
  <si>
    <t>Visit 5.2</t>
  </si>
  <si>
    <t>Visit 4.2</t>
  </si>
  <si>
    <t>Visit 7.2</t>
  </si>
  <si>
    <t>Visit 2</t>
  </si>
  <si>
    <t>VISIT 2 AVERAGE</t>
  </si>
  <si>
    <t>ug/g dry weight</t>
  </si>
  <si>
    <t>mM</t>
  </si>
  <si>
    <t>Mol Weight (g/mol)</t>
  </si>
  <si>
    <t>-</t>
  </si>
  <si>
    <t>BDL</t>
  </si>
  <si>
    <t>MDCOL 002-5.2</t>
  </si>
  <si>
    <t>MDCOL 002-8.1</t>
  </si>
  <si>
    <t>MDCOL 002-7.2</t>
  </si>
  <si>
    <t>MDCOL 002 - 3.1</t>
  </si>
  <si>
    <t>MDCOL 002 - 2</t>
  </si>
  <si>
    <t xml:space="preserve">MDCOL 002 - 4.2 </t>
  </si>
  <si>
    <t>MDCOL 002 - 4.1</t>
  </si>
  <si>
    <t>MDCOL 004 - 1</t>
  </si>
  <si>
    <t>MDCOL 004 - 3.1</t>
  </si>
  <si>
    <t>MDCOL 004 - 1 A</t>
  </si>
  <si>
    <t>Pre-Treatment</t>
  </si>
  <si>
    <t>Post-Treatment</t>
  </si>
  <si>
    <t>Subject</t>
  </si>
  <si>
    <t>MDCOL002</t>
  </si>
  <si>
    <t>MDCOL003</t>
  </si>
  <si>
    <t>MDCOL004</t>
  </si>
  <si>
    <t>MDCOL005</t>
  </si>
  <si>
    <t>MDCOL006</t>
  </si>
  <si>
    <t>MDCOL015</t>
  </si>
  <si>
    <t>MDCOL025</t>
  </si>
  <si>
    <t>MDCOL027</t>
  </si>
  <si>
    <t>MDCOL028</t>
  </si>
  <si>
    <t>MDCOL033</t>
  </si>
  <si>
    <t>MDCOL036</t>
  </si>
  <si>
    <t>MDCOL039</t>
  </si>
  <si>
    <t>MDCOL053</t>
  </si>
  <si>
    <t>MDCOL055</t>
  </si>
  <si>
    <t>MDCOL062</t>
  </si>
  <si>
    <t>AVERAGE</t>
  </si>
  <si>
    <t>Parent Indole</t>
  </si>
  <si>
    <t>IPA Variant</t>
  </si>
  <si>
    <t>3-MI Variant</t>
  </si>
  <si>
    <t>IAA Variant</t>
  </si>
  <si>
    <t>I3A Variant</t>
  </si>
  <si>
    <t>I3CA Variant</t>
  </si>
  <si>
    <t>Trend</t>
  </si>
  <si>
    <t>Indole Variants</t>
  </si>
  <si>
    <t>Pre-chemo</t>
  </si>
  <si>
    <t>Post-chemo</t>
  </si>
  <si>
    <t>Original Label</t>
  </si>
  <si>
    <t>Base/Pre/Post</t>
  </si>
  <si>
    <t>Change Over Time</t>
  </si>
  <si>
    <t>extreme dip - significant drop in parent indole concentrations during Visit 3.2</t>
  </si>
  <si>
    <t>extreme dip - Visit 3.2 shows a consistent extreme dip across indole variants IPA, IAA, I3A, and I3CA</t>
  </si>
  <si>
    <t>anomoly - shows steady or increasing trends without significant dips</t>
  </si>
  <si>
    <t>chemo trend - 3-MI consistently increases post-treatment</t>
  </si>
  <si>
    <t>anomoly - IPA levels drop dramatically post-treatment, deviating from the general trend of stability or increase in other subjects</t>
  </si>
  <si>
    <t>anomoly - large fluctuations between visits inconsistent with other subjects' trends</t>
  </si>
  <si>
    <t>SeqLabel</t>
  </si>
  <si>
    <t>11-MDCol002-label-12-on-bottle</t>
  </si>
  <si>
    <t>14-MDCOL003-Stool-1B-Baseline-BSB-2-4-1-4</t>
  </si>
  <si>
    <t>15-MDcol004-3-1-pretreat</t>
  </si>
  <si>
    <t>17-MDCOL006-3-1A</t>
  </si>
  <si>
    <t>19-MDCOL006-3-2A</t>
  </si>
  <si>
    <t>23-MDcol033-1A</t>
  </si>
  <si>
    <t>25-MDcol036-1A</t>
  </si>
  <si>
    <t>27-MDcol025-1B</t>
  </si>
  <si>
    <t>33-6-2</t>
  </si>
  <si>
    <t>38-S-Swanson</t>
  </si>
  <si>
    <t>46-MDCOL015-1a</t>
  </si>
  <si>
    <t>48-MDCOL039-1a</t>
  </si>
  <si>
    <t>50-MDCOL027-1a</t>
  </si>
  <si>
    <t>54-MDCOL028-1b</t>
  </si>
  <si>
    <t>5-MDCOL055-Stool-1A-Baseline-BSB-2-4-1-2</t>
  </si>
  <si>
    <t>60-MDcol006-4-1A</t>
  </si>
  <si>
    <t>63-MDcol003-3-2</t>
  </si>
  <si>
    <t>66-MDCOL004-1A</t>
  </si>
  <si>
    <t>75-MDCOL053-1-1-1-Unknown</t>
  </si>
  <si>
    <t>7-MDCOL058-Stool-1A-Baseline-BSB-2-4-1-3</t>
  </si>
  <si>
    <t>9-MDCOL062-Stool-1A-Baseline-BSB-2-4-1-3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</si>
</sst>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9"/>
      <color theme="1"/>
      <name val="Helvetica"/>
      <family val="2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85FF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B5C3FF"/>
        <bgColor indexed="64"/>
      </patternFill>
    </fill>
    <fill>
      <patternFill patternType="solid">
        <fgColor rgb="FFFFFCB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3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 wrapText="1"/>
    </xf>
    <xf numFmtId="0" fontId="0" fillId="5" borderId="4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 wrapText="1"/>
    </xf>
    <xf numFmtId="164" fontId="3" fillId="4" borderId="4" xfId="0" applyNumberFormat="1" applyFont="1" applyFill="1" applyBorder="1" applyAlignment="1">
      <alignment horizontal="center" wrapText="1"/>
    </xf>
    <xf numFmtId="0" fontId="5" fillId="0" borderId="0" xfId="0" applyFont="1"/>
    <xf numFmtId="0" fontId="4" fillId="7" borderId="0" xfId="0" applyFont="1" applyFill="1"/>
    <xf numFmtId="0" fontId="0" fillId="0" borderId="0" xfId="0" applyAlignment="1">
      <alignment horizontal="left"/>
    </xf>
    <xf numFmtId="0" fontId="0" fillId="6" borderId="0" xfId="0" applyFill="1" applyAlignment="1">
      <alignment horizontal="center"/>
    </xf>
    <xf numFmtId="0" fontId="3" fillId="6" borderId="4" xfId="0" applyFont="1" applyFill="1" applyBorder="1" applyAlignment="1">
      <alignment horizontal="center" wrapText="1"/>
    </xf>
    <xf numFmtId="165" fontId="2" fillId="2" borderId="4" xfId="0" applyNumberFormat="1" applyFont="1" applyFill="1" applyBorder="1" applyAlignment="1">
      <alignment horizontal="center"/>
    </xf>
    <xf numFmtId="165" fontId="3" fillId="2" borderId="4" xfId="0" applyNumberFormat="1" applyFont="1" applyFill="1" applyBorder="1" applyAlignment="1">
      <alignment horizontal="left"/>
    </xf>
    <xf numFmtId="165" fontId="3" fillId="2" borderId="4" xfId="0" applyNumberFormat="1" applyFont="1" applyFill="1" applyBorder="1" applyAlignment="1">
      <alignment horizontal="center"/>
    </xf>
    <xf numFmtId="165" fontId="6" fillId="2" borderId="4" xfId="0" applyNumberFormat="1" applyFont="1" applyFill="1" applyBorder="1" applyAlignment="1">
      <alignment horizontal="center"/>
    </xf>
    <xf numFmtId="165" fontId="6" fillId="2" borderId="0" xfId="0" applyNumberFormat="1" applyFont="1" applyFill="1" applyAlignment="1">
      <alignment horizontal="left"/>
    </xf>
    <xf numFmtId="165" fontId="6" fillId="2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8" borderId="4" xfId="0" applyFill="1" applyBorder="1" applyAlignment="1">
      <alignment horizontal="center" vertical="center"/>
    </xf>
    <xf numFmtId="0" fontId="0" fillId="8" borderId="0" xfId="0" applyFill="1"/>
    <xf numFmtId="0" fontId="0" fillId="9" borderId="4" xfId="0" applyFill="1" applyBorder="1" applyAlignment="1">
      <alignment horizontal="center" vertical="center"/>
    </xf>
    <xf numFmtId="0" fontId="0" fillId="9" borderId="0" xfId="0" applyFill="1"/>
    <xf numFmtId="0" fontId="0" fillId="10" borderId="4" xfId="0" applyFill="1" applyBorder="1" applyAlignment="1">
      <alignment horizontal="center" vertical="center"/>
    </xf>
    <xf numFmtId="0" fontId="0" fillId="10" borderId="0" xfId="0" applyFill="1"/>
    <xf numFmtId="0" fontId="0" fillId="11" borderId="4" xfId="0" applyFill="1" applyBorder="1" applyAlignment="1">
      <alignment horizontal="center" vertical="center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8" borderId="4" xfId="0" applyFill="1" applyBorder="1"/>
    <xf numFmtId="0" fontId="0" fillId="9" borderId="4" xfId="0" applyFill="1" applyBorder="1"/>
    <xf numFmtId="0" fontId="0" fillId="10" borderId="4" xfId="0" applyFill="1" applyBorder="1"/>
    <xf numFmtId="0" fontId="0" fillId="11" borderId="4" xfId="0" applyFill="1" applyBorder="1"/>
    <xf numFmtId="0" fontId="0" fillId="17" borderId="4" xfId="0" applyFill="1" applyBorder="1" applyAlignment="1">
      <alignment horizontal="center" vertical="center"/>
    </xf>
    <xf numFmtId="0" fontId="0" fillId="17" borderId="4" xfId="0" applyFill="1" applyBorder="1"/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0" fontId="0" fillId="6" borderId="4" xfId="0" applyFill="1" applyBorder="1" applyAlignment="1">
      <alignment horizontal="center" vertical="center"/>
    </xf>
    <xf numFmtId="0" fontId="0" fillId="6" borderId="4" xfId="0" applyFill="1" applyBorder="1"/>
    <xf numFmtId="0" fontId="7" fillId="10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2" fillId="0" borderId="4" xfId="0" applyFont="1" applyBorder="1"/>
    <xf numFmtId="165" fontId="8" fillId="18" borderId="4" xfId="0" applyNumberFormat="1" applyFont="1" applyFill="1" applyBorder="1" applyAlignment="1">
      <alignment horizontal="left"/>
    </xf>
    <xf numFmtId="0" fontId="9" fillId="18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165" fontId="9" fillId="18" borderId="0" xfId="0" applyNumberFormat="1" applyFont="1" applyFill="1" applyAlignment="1">
      <alignment horizontal="center"/>
    </xf>
    <xf numFmtId="165" fontId="9" fillId="7" borderId="0" xfId="0" applyNumberFormat="1" applyFont="1" applyFill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" xfId="0" applyFill="1" applyBorder="1"/>
    <xf numFmtId="0" fontId="2" fillId="0" borderId="4" xfId="0" applyFont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0" borderId="9" xfId="0" applyBorder="1"/>
    <xf numFmtId="0" fontId="0" fillId="0" borderId="11" xfId="0" applyBorder="1"/>
    <xf numFmtId="0" fontId="0" fillId="20" borderId="10" xfId="0" applyFill="1" applyBorder="1" applyAlignment="1">
      <alignment horizontal="center"/>
    </xf>
    <xf numFmtId="0" fontId="0" fillId="22" borderId="9" xfId="0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0" fontId="0" fillId="20" borderId="9" xfId="0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20" borderId="4" xfId="0" applyFill="1" applyBorder="1" applyAlignment="1">
      <alignment horizontal="center"/>
    </xf>
    <xf numFmtId="0" fontId="0" fillId="21" borderId="7" xfId="0" applyFill="1" applyBorder="1"/>
    <xf numFmtId="0" fontId="0" fillId="20" borderId="11" xfId="0" applyFill="1" applyBorder="1" applyAlignment="1">
      <alignment horizontal="center"/>
    </xf>
    <xf numFmtId="0" fontId="2" fillId="0" borderId="0" xfId="0" applyFont="1"/>
    <xf numFmtId="0" fontId="0" fillId="0" borderId="16" xfId="0" applyBorder="1"/>
    <xf numFmtId="0" fontId="2" fillId="0" borderId="20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7" fillId="0" borderId="12" xfId="0" applyFont="1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2" xfId="0" applyBorder="1" applyAlignment="1">
      <alignment horizontal="left"/>
    </xf>
    <xf numFmtId="0" fontId="7" fillId="0" borderId="15" xfId="0" applyFont="1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25" xfId="0" applyBorder="1"/>
    <xf numFmtId="0" fontId="2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horizontal="left"/>
    </xf>
    <xf numFmtId="0" fontId="2" fillId="0" borderId="19" xfId="0" applyFont="1" applyBorder="1" applyAlignment="1">
      <alignment horizontal="left"/>
    </xf>
    <xf numFmtId="0" fontId="0" fillId="0" borderId="10" xfId="0" applyBorder="1"/>
    <xf numFmtId="0" fontId="0" fillId="0" borderId="26" xfId="0" applyBorder="1" applyAlignment="1">
      <alignment horizontal="left" vertical="center"/>
    </xf>
    <xf numFmtId="0" fontId="0" fillId="0" borderId="27" xfId="0" applyBorder="1"/>
    <xf numFmtId="0" fontId="0" fillId="0" borderId="28" xfId="0" applyBorder="1"/>
    <xf numFmtId="0" fontId="0" fillId="0" borderId="29" xfId="0" applyBorder="1" applyAlignment="1">
      <alignment horizontal="left" vertical="center"/>
    </xf>
    <xf numFmtId="0" fontId="0" fillId="0" borderId="30" xfId="0" applyBorder="1"/>
    <xf numFmtId="0" fontId="0" fillId="0" borderId="15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0" borderId="32" xfId="0" applyBorder="1"/>
    <xf numFmtId="0" fontId="0" fillId="19" borderId="12" xfId="0" applyFill="1" applyBorder="1" applyAlignment="1">
      <alignment horizontal="left"/>
    </xf>
    <xf numFmtId="0" fontId="0" fillId="19" borderId="14" xfId="0" applyFill="1" applyBorder="1" applyAlignment="1">
      <alignment horizontal="left"/>
    </xf>
    <xf numFmtId="0" fontId="0" fillId="19" borderId="23" xfId="0" applyFill="1" applyBorder="1" applyAlignment="1">
      <alignment horizontal="right"/>
    </xf>
    <xf numFmtId="0" fontId="0" fillId="19" borderId="13" xfId="0" applyFill="1" applyBorder="1" applyAlignment="1">
      <alignment horizontal="right"/>
    </xf>
    <xf numFmtId="0" fontId="0" fillId="19" borderId="14" xfId="0" applyFill="1" applyBorder="1" applyAlignment="1">
      <alignment horizontal="right"/>
    </xf>
    <xf numFmtId="0" fontId="0" fillId="19" borderId="15" xfId="0" applyFill="1" applyBorder="1" applyAlignment="1">
      <alignment horizontal="left"/>
    </xf>
    <xf numFmtId="0" fontId="0" fillId="19" borderId="16" xfId="0" applyFill="1" applyBorder="1" applyAlignment="1">
      <alignment horizontal="left"/>
    </xf>
    <xf numFmtId="0" fontId="0" fillId="19" borderId="7" xfId="0" applyFill="1" applyBorder="1" applyAlignment="1">
      <alignment horizontal="right"/>
    </xf>
    <xf numFmtId="0" fontId="0" fillId="19" borderId="4" xfId="0" applyFill="1" applyBorder="1" applyAlignment="1">
      <alignment horizontal="right"/>
    </xf>
    <xf numFmtId="0" fontId="0" fillId="19" borderId="16" xfId="0" applyFill="1" applyBorder="1" applyAlignment="1">
      <alignment horizontal="right"/>
    </xf>
    <xf numFmtId="0" fontId="0" fillId="0" borderId="1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3" xfId="0" applyBorder="1"/>
    <xf numFmtId="0" fontId="10" fillId="10" borderId="4" xfId="0" applyFont="1" applyFill="1" applyBorder="1" applyAlignment="1">
      <alignment horizontal="center" vertical="center"/>
    </xf>
    <xf numFmtId="0" fontId="10" fillId="10" borderId="4" xfId="0" applyFont="1" applyFill="1" applyBorder="1" applyAlignment="1">
      <alignment horizontal="center"/>
    </xf>
    <xf numFmtId="0" fontId="10" fillId="10" borderId="4" xfId="0" applyFont="1" applyFill="1" applyBorder="1"/>
    <xf numFmtId="0" fontId="0" fillId="0" borderId="12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1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32" xfId="0" applyBorder="1" applyAlignment="1">
      <alignment horizontal="right"/>
    </xf>
    <xf numFmtId="0" fontId="7" fillId="0" borderId="31" xfId="0" applyFont="1" applyBorder="1" applyAlignment="1">
      <alignment horizontal="left"/>
    </xf>
    <xf numFmtId="0" fontId="0" fillId="19" borderId="12" xfId="0" applyFill="1" applyBorder="1"/>
    <xf numFmtId="0" fontId="0" fillId="19" borderId="13" xfId="0" applyFill="1" applyBorder="1"/>
    <xf numFmtId="0" fontId="0" fillId="19" borderId="14" xfId="0" applyFill="1" applyBorder="1"/>
    <xf numFmtId="0" fontId="0" fillId="0" borderId="7" xfId="0" applyBorder="1"/>
    <xf numFmtId="0" fontId="0" fillId="0" borderId="8" xfId="0" applyBorder="1"/>
    <xf numFmtId="0" fontId="0" fillId="19" borderId="23" xfId="0" applyFill="1" applyBorder="1"/>
    <xf numFmtId="0" fontId="0" fillId="0" borderId="15" xfId="0" applyBorder="1"/>
    <xf numFmtId="0" fontId="0" fillId="0" borderId="31" xfId="0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2" xfId="0" applyBorder="1" applyAlignment="1">
      <alignment horizontal="left" vertical="center"/>
    </xf>
    <xf numFmtId="0" fontId="0" fillId="21" borderId="8" xfId="0" applyFill="1" applyBorder="1" applyAlignment="1">
      <alignment horizontal="left" vertical="center"/>
    </xf>
    <xf numFmtId="0" fontId="0" fillId="21" borderId="3" xfId="0" applyFill="1" applyBorder="1" applyAlignment="1">
      <alignment horizontal="left" vertical="center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21" borderId="10" xfId="0" applyFill="1" applyBorder="1" applyAlignment="1">
      <alignment horizontal="left" vertical="center"/>
    </xf>
    <xf numFmtId="0" fontId="0" fillId="21" borderId="9" xfId="0" applyFill="1" applyBorder="1" applyAlignment="1">
      <alignment horizontal="left" vertical="center"/>
    </xf>
    <xf numFmtId="0" fontId="0" fillId="21" borderId="11" xfId="0" applyFill="1" applyBorder="1" applyAlignment="1">
      <alignment horizontal="left" vertical="center"/>
    </xf>
    <xf numFmtId="0" fontId="2" fillId="0" borderId="4" xfId="0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CB3"/>
      <color rgb="FFB5C3FF"/>
      <color rgb="FFFFD579"/>
      <color rgb="FFFF7E79"/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Indoles'!$B$27</c:f>
              <c:strCache>
                <c:ptCount val="1"/>
                <c:pt idx="0">
                  <c:v>Parent Indole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Indoles'!$A$28:$A$41</c:f>
              <c:strCache>
                <c:ptCount val="14"/>
                <c:pt idx="0">
                  <c:v>MDCOL053</c:v>
                </c:pt>
                <c:pt idx="1">
                  <c:v>MDCOL015</c:v>
                </c:pt>
                <c:pt idx="2">
                  <c:v>MDCOL025</c:v>
                </c:pt>
                <c:pt idx="3">
                  <c:v>MDCOL027</c:v>
                </c:pt>
                <c:pt idx="4">
                  <c:v>MDCOL062</c:v>
                </c:pt>
                <c:pt idx="5">
                  <c:v>MDCOL002</c:v>
                </c:pt>
                <c:pt idx="6">
                  <c:v>MDCOL028</c:v>
                </c:pt>
                <c:pt idx="7">
                  <c:v>MDCOL006</c:v>
                </c:pt>
                <c:pt idx="8">
                  <c:v>MDCOL005</c:v>
                </c:pt>
                <c:pt idx="9">
                  <c:v>MDCOL033</c:v>
                </c:pt>
                <c:pt idx="10">
                  <c:v>MDCOL003</c:v>
                </c:pt>
                <c:pt idx="11">
                  <c:v>MDCOL039</c:v>
                </c:pt>
                <c:pt idx="12">
                  <c:v>MDCOL036</c:v>
                </c:pt>
                <c:pt idx="13">
                  <c:v>MDCOL004</c:v>
                </c:pt>
              </c:strCache>
            </c:strRef>
          </c:cat>
          <c:val>
            <c:numRef>
              <c:f>'Baseline Indoles'!$B$28:$B$41</c:f>
              <c:numCache>
                <c:formatCode>General</c:formatCode>
                <c:ptCount val="14"/>
                <c:pt idx="0">
                  <c:v>6.1240183417487382</c:v>
                </c:pt>
                <c:pt idx="1">
                  <c:v>5.7855995814174701</c:v>
                </c:pt>
                <c:pt idx="2">
                  <c:v>5.4755390370932586</c:v>
                </c:pt>
                <c:pt idx="3">
                  <c:v>5.3185359913433308</c:v>
                </c:pt>
                <c:pt idx="4">
                  <c:v>4.9022239936288079</c:v>
                </c:pt>
                <c:pt idx="5">
                  <c:v>4.6679964050311353</c:v>
                </c:pt>
                <c:pt idx="6">
                  <c:v>4.3915207609640374</c:v>
                </c:pt>
                <c:pt idx="7">
                  <c:v>4.2996690836335514</c:v>
                </c:pt>
                <c:pt idx="8">
                  <c:v>3.456944621633312</c:v>
                </c:pt>
                <c:pt idx="9">
                  <c:v>3.431116692371321</c:v>
                </c:pt>
                <c:pt idx="10">
                  <c:v>3.2824755365246592</c:v>
                </c:pt>
                <c:pt idx="11">
                  <c:v>3.221255974255425</c:v>
                </c:pt>
                <c:pt idx="12">
                  <c:v>2.4778164772493163</c:v>
                </c:pt>
                <c:pt idx="13">
                  <c:v>0.87082539203837261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9-6144-8B8E-C2AD52552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526031"/>
        <c:axId val="1899295839"/>
      </c:barChart>
      <c:catAx>
        <c:axId val="21305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95839"/>
        <c:crosses val="autoZero"/>
        <c:auto val="1"/>
        <c:lblAlgn val="ctr"/>
        <c:lblOffset val="100"/>
        <c:noMultiLvlLbl val="0"/>
      </c:catAx>
      <c:valAx>
        <c:axId val="189929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2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IPA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Indoles'!$E$27</c:f>
              <c:strCache>
                <c:ptCount val="1"/>
                <c:pt idx="0">
                  <c:v>IPA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Indoles'!$D$28:$D$42</c:f>
              <c:strCache>
                <c:ptCount val="14"/>
                <c:pt idx="0">
                  <c:v>MDCOL027</c:v>
                </c:pt>
                <c:pt idx="1">
                  <c:v>MDCOL002</c:v>
                </c:pt>
                <c:pt idx="2">
                  <c:v>MDCOL033</c:v>
                </c:pt>
                <c:pt idx="3">
                  <c:v>MDCOL005</c:v>
                </c:pt>
                <c:pt idx="4">
                  <c:v>MDCOL003</c:v>
                </c:pt>
                <c:pt idx="5">
                  <c:v>MDCOL006</c:v>
                </c:pt>
                <c:pt idx="6">
                  <c:v>MDCOL039</c:v>
                </c:pt>
                <c:pt idx="7">
                  <c:v>MDCOL062</c:v>
                </c:pt>
                <c:pt idx="8">
                  <c:v>MDCOL028</c:v>
                </c:pt>
                <c:pt idx="9">
                  <c:v>MDCOL025</c:v>
                </c:pt>
                <c:pt idx="10">
                  <c:v>MDCOL053</c:v>
                </c:pt>
                <c:pt idx="11">
                  <c:v>MDCOL015</c:v>
                </c:pt>
                <c:pt idx="12">
                  <c:v>MDCOL004</c:v>
                </c:pt>
                <c:pt idx="13">
                  <c:v>MDCOL036</c:v>
                </c:pt>
              </c:strCache>
            </c:strRef>
          </c:cat>
          <c:val>
            <c:numRef>
              <c:f>'Baseline Indoles'!$E$28:$E$42</c:f>
              <c:numCache>
                <c:formatCode>General</c:formatCode>
                <c:ptCount val="15"/>
                <c:pt idx="0">
                  <c:v>1.3800739587594901</c:v>
                </c:pt>
                <c:pt idx="1">
                  <c:v>0.45154408083165537</c:v>
                </c:pt>
                <c:pt idx="2">
                  <c:v>7.6104154521462311E-2</c:v>
                </c:pt>
                <c:pt idx="3">
                  <c:v>6.8936540521895906E-2</c:v>
                </c:pt>
                <c:pt idx="4">
                  <c:v>6.7726882942653749E-2</c:v>
                </c:pt>
                <c:pt idx="5">
                  <c:v>4.3566840073585314E-2</c:v>
                </c:pt>
                <c:pt idx="6">
                  <c:v>3.1954384129479797E-2</c:v>
                </c:pt>
                <c:pt idx="7">
                  <c:v>2.2764412377603193E-2</c:v>
                </c:pt>
                <c:pt idx="8">
                  <c:v>2.1698497582292368E-2</c:v>
                </c:pt>
                <c:pt idx="9">
                  <c:v>1.4513764174906655E-2</c:v>
                </c:pt>
                <c:pt idx="10">
                  <c:v>1.2759189259241572E-2</c:v>
                </c:pt>
                <c:pt idx="11">
                  <c:v>8.2457780082112447E-3</c:v>
                </c:pt>
                <c:pt idx="12">
                  <c:v>1.360280479507644E-3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C-4D43-8E7B-0C9F3FB67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731424"/>
        <c:axId val="1528299839"/>
      </c:barChart>
      <c:catAx>
        <c:axId val="15767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99839"/>
        <c:crosses val="autoZero"/>
        <c:auto val="1"/>
        <c:lblAlgn val="ctr"/>
        <c:lblOffset val="100"/>
        <c:noMultiLvlLbl val="0"/>
      </c:catAx>
      <c:valAx>
        <c:axId val="152829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3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3-MI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Indoles'!$H$27</c:f>
              <c:strCache>
                <c:ptCount val="1"/>
                <c:pt idx="0">
                  <c:v>3-MI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Indoles'!$G$28:$G$41</c:f>
              <c:strCache>
                <c:ptCount val="14"/>
                <c:pt idx="0">
                  <c:v>MDCOL053</c:v>
                </c:pt>
                <c:pt idx="1">
                  <c:v>MDCOL027</c:v>
                </c:pt>
                <c:pt idx="2">
                  <c:v>MDCOL003</c:v>
                </c:pt>
                <c:pt idx="3">
                  <c:v>MDCOL028</c:v>
                </c:pt>
                <c:pt idx="4">
                  <c:v>MDCOL062</c:v>
                </c:pt>
                <c:pt idx="5">
                  <c:v>MDCOL002</c:v>
                </c:pt>
                <c:pt idx="6">
                  <c:v>MDCOL015</c:v>
                </c:pt>
                <c:pt idx="7">
                  <c:v>MDCOL025</c:v>
                </c:pt>
                <c:pt idx="8">
                  <c:v>MDCOL006</c:v>
                </c:pt>
                <c:pt idx="9">
                  <c:v>MDCOL033</c:v>
                </c:pt>
                <c:pt idx="10">
                  <c:v>MDCOL036</c:v>
                </c:pt>
                <c:pt idx="11">
                  <c:v>MDCOL039</c:v>
                </c:pt>
                <c:pt idx="12">
                  <c:v>MDCOL005</c:v>
                </c:pt>
                <c:pt idx="13">
                  <c:v>MDCOL004</c:v>
                </c:pt>
              </c:strCache>
            </c:strRef>
          </c:cat>
          <c:val>
            <c:numRef>
              <c:f>'Baseline Indoles'!$H$28:$H$41</c:f>
              <c:numCache>
                <c:formatCode>General</c:formatCode>
                <c:ptCount val="14"/>
                <c:pt idx="0">
                  <c:v>0.94627104980341903</c:v>
                </c:pt>
                <c:pt idx="1">
                  <c:v>0.74363845630646885</c:v>
                </c:pt>
                <c:pt idx="2">
                  <c:v>0.66117228740883571</c:v>
                </c:pt>
                <c:pt idx="3">
                  <c:v>0.5620994224997462</c:v>
                </c:pt>
                <c:pt idx="4">
                  <c:v>0.54167325348474249</c:v>
                </c:pt>
                <c:pt idx="5">
                  <c:v>0.42434171659251663</c:v>
                </c:pt>
                <c:pt idx="6">
                  <c:v>0.38866014623314005</c:v>
                </c:pt>
                <c:pt idx="7">
                  <c:v>0.3814228612416431</c:v>
                </c:pt>
                <c:pt idx="8">
                  <c:v>0.34115319890139584</c:v>
                </c:pt>
                <c:pt idx="9">
                  <c:v>0.22147018733246648</c:v>
                </c:pt>
                <c:pt idx="10">
                  <c:v>0.21281652025052317</c:v>
                </c:pt>
                <c:pt idx="11">
                  <c:v>0.15313027527020409</c:v>
                </c:pt>
                <c:pt idx="12">
                  <c:v>0.13412660948823918</c:v>
                </c:pt>
                <c:pt idx="13">
                  <c:v>0.11079374837923905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3440-8B33-8D7D56B8D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404560"/>
        <c:axId val="1528282335"/>
      </c:barChart>
      <c:catAx>
        <c:axId val="15764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82335"/>
        <c:crosses val="autoZero"/>
        <c:auto val="1"/>
        <c:lblAlgn val="ctr"/>
        <c:lblOffset val="100"/>
        <c:noMultiLvlLbl val="0"/>
      </c:catAx>
      <c:valAx>
        <c:axId val="152828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40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IAA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Indoles'!$B$44</c:f>
              <c:strCache>
                <c:ptCount val="1"/>
                <c:pt idx="0">
                  <c:v>IAA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Indoles'!$A$45:$A$59</c:f>
              <c:strCache>
                <c:ptCount val="14"/>
                <c:pt idx="0">
                  <c:v>MDCOL025</c:v>
                </c:pt>
                <c:pt idx="1">
                  <c:v>MDCOL053</c:v>
                </c:pt>
                <c:pt idx="2">
                  <c:v>MDCOL027</c:v>
                </c:pt>
                <c:pt idx="3">
                  <c:v>MDCOL005</c:v>
                </c:pt>
                <c:pt idx="4">
                  <c:v>MDCOL004</c:v>
                </c:pt>
                <c:pt idx="5">
                  <c:v>MDCOL002</c:v>
                </c:pt>
                <c:pt idx="6">
                  <c:v>MDCOL028</c:v>
                </c:pt>
                <c:pt idx="7">
                  <c:v>MDCOL039</c:v>
                </c:pt>
                <c:pt idx="8">
                  <c:v>MDCOL003</c:v>
                </c:pt>
                <c:pt idx="9">
                  <c:v>MDCOL062</c:v>
                </c:pt>
                <c:pt idx="10">
                  <c:v>MDCOL006</c:v>
                </c:pt>
                <c:pt idx="11">
                  <c:v>MDCOL015</c:v>
                </c:pt>
                <c:pt idx="12">
                  <c:v>MDCOL033</c:v>
                </c:pt>
                <c:pt idx="13">
                  <c:v>MDCOL036</c:v>
                </c:pt>
              </c:strCache>
            </c:strRef>
          </c:cat>
          <c:val>
            <c:numRef>
              <c:f>'Baseline Indoles'!$B$45:$B$59</c:f>
              <c:numCache>
                <c:formatCode>General</c:formatCode>
                <c:ptCount val="15"/>
                <c:pt idx="0">
                  <c:v>1.2146696924004175E-2</c:v>
                </c:pt>
                <c:pt idx="1">
                  <c:v>5.6167792262229689E-3</c:v>
                </c:pt>
                <c:pt idx="2">
                  <c:v>4.7735973043247322E-3</c:v>
                </c:pt>
                <c:pt idx="3">
                  <c:v>3.6373168481550087E-3</c:v>
                </c:pt>
                <c:pt idx="4">
                  <c:v>1.2303534869788938E-3</c:v>
                </c:pt>
                <c:pt idx="5">
                  <c:v>1.1509848942170549E-3</c:v>
                </c:pt>
                <c:pt idx="6">
                  <c:v>7.7296468947656656E-4</c:v>
                </c:pt>
                <c:pt idx="7">
                  <c:v>7.6315342724208094E-4</c:v>
                </c:pt>
                <c:pt idx="8">
                  <c:v>1.1522098007114501E-4</c:v>
                </c:pt>
                <c:pt idx="9">
                  <c:v>9.0557816379027565E-5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2-8348-BD4E-41488FAD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996560"/>
        <c:axId val="1713269408"/>
      </c:barChart>
      <c:catAx>
        <c:axId val="152299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69408"/>
        <c:crosses val="autoZero"/>
        <c:auto val="1"/>
        <c:lblAlgn val="ctr"/>
        <c:lblOffset val="100"/>
        <c:noMultiLvlLbl val="0"/>
      </c:catAx>
      <c:valAx>
        <c:axId val="17132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9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I3A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Indoles'!$E$44</c:f>
              <c:strCache>
                <c:ptCount val="1"/>
                <c:pt idx="0">
                  <c:v>I3A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Indoles'!$D$45:$D$58</c:f>
              <c:strCache>
                <c:ptCount val="14"/>
                <c:pt idx="0">
                  <c:v>MDCOL036</c:v>
                </c:pt>
                <c:pt idx="1">
                  <c:v>MDCOL033</c:v>
                </c:pt>
                <c:pt idx="2">
                  <c:v>MDCOL002</c:v>
                </c:pt>
                <c:pt idx="3">
                  <c:v>MDCOL062</c:v>
                </c:pt>
                <c:pt idx="4">
                  <c:v>MDCOL053</c:v>
                </c:pt>
                <c:pt idx="5">
                  <c:v>MDCOL027</c:v>
                </c:pt>
                <c:pt idx="6">
                  <c:v>MDCOL003</c:v>
                </c:pt>
                <c:pt idx="7">
                  <c:v>MDCOL015</c:v>
                </c:pt>
                <c:pt idx="8">
                  <c:v>MDCOL004</c:v>
                </c:pt>
                <c:pt idx="9">
                  <c:v>MDCOL005</c:v>
                </c:pt>
                <c:pt idx="10">
                  <c:v>MDCOL028</c:v>
                </c:pt>
                <c:pt idx="11">
                  <c:v>MDCOL039</c:v>
                </c:pt>
                <c:pt idx="12">
                  <c:v>MDCOL025</c:v>
                </c:pt>
                <c:pt idx="13">
                  <c:v>MDCOL006</c:v>
                </c:pt>
              </c:strCache>
            </c:strRef>
          </c:cat>
          <c:val>
            <c:numRef>
              <c:f>'Baseline Indoles'!$E$45:$E$58</c:f>
              <c:numCache>
                <c:formatCode>General</c:formatCode>
                <c:ptCount val="14"/>
                <c:pt idx="0">
                  <c:v>0.2305757122476306</c:v>
                </c:pt>
                <c:pt idx="1">
                  <c:v>3.4337095454357952E-2</c:v>
                </c:pt>
                <c:pt idx="2">
                  <c:v>3.3867804985061145E-2</c:v>
                </c:pt>
                <c:pt idx="3">
                  <c:v>3.0033199864033251E-2</c:v>
                </c:pt>
                <c:pt idx="4">
                  <c:v>2.4961434043406436E-2</c:v>
                </c:pt>
                <c:pt idx="5">
                  <c:v>8.9380717669997351E-3</c:v>
                </c:pt>
                <c:pt idx="6">
                  <c:v>8.7785164374809353E-3</c:v>
                </c:pt>
                <c:pt idx="7">
                  <c:v>7.4910372590980424E-3</c:v>
                </c:pt>
                <c:pt idx="8">
                  <c:v>6.686170797187755E-3</c:v>
                </c:pt>
                <c:pt idx="9">
                  <c:v>3.505554838955015E-3</c:v>
                </c:pt>
                <c:pt idx="10">
                  <c:v>2.2796921824535239E-3</c:v>
                </c:pt>
                <c:pt idx="11">
                  <c:v>2.1752220974987349E-3</c:v>
                </c:pt>
                <c:pt idx="12">
                  <c:v>1.7275465037135467E-3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E-F349-8B58-CD5072F1D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83663"/>
        <c:axId val="1579889167"/>
      </c:barChart>
      <c:catAx>
        <c:axId val="15801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89167"/>
        <c:crosses val="autoZero"/>
        <c:auto val="1"/>
        <c:lblAlgn val="ctr"/>
        <c:lblOffset val="100"/>
        <c:noMultiLvlLbl val="0"/>
      </c:catAx>
      <c:valAx>
        <c:axId val="15798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8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I3CA Variant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'Baseline Indoles'!$H$44</c:f>
              <c:strCache>
                <c:ptCount val="1"/>
                <c:pt idx="0">
                  <c:v>I3CA 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'Baseline Indoles'!$G$45:$G$59</c:f>
              <c:strCache>
                <c:ptCount val="14"/>
                <c:pt idx="0">
                  <c:v>MDCOL062</c:v>
                </c:pt>
                <c:pt idx="1">
                  <c:v>MDCOL005</c:v>
                </c:pt>
                <c:pt idx="2">
                  <c:v>MDCOL039</c:v>
                </c:pt>
                <c:pt idx="3">
                  <c:v>MDCOL028</c:v>
                </c:pt>
                <c:pt idx="4">
                  <c:v>MDCOL003</c:v>
                </c:pt>
                <c:pt idx="5">
                  <c:v>MDCOL025</c:v>
                </c:pt>
                <c:pt idx="6">
                  <c:v>MDCOL002</c:v>
                </c:pt>
                <c:pt idx="7">
                  <c:v>MDCOL004</c:v>
                </c:pt>
                <c:pt idx="8">
                  <c:v>MDCOL006</c:v>
                </c:pt>
                <c:pt idx="9">
                  <c:v>MDCOL015</c:v>
                </c:pt>
                <c:pt idx="10">
                  <c:v>MDCOL027</c:v>
                </c:pt>
                <c:pt idx="11">
                  <c:v>MDCOL033</c:v>
                </c:pt>
                <c:pt idx="12">
                  <c:v>MDCOL036</c:v>
                </c:pt>
                <c:pt idx="13">
                  <c:v>MDCOL053</c:v>
                </c:pt>
              </c:strCache>
            </c:strRef>
          </c:cat>
          <c:val>
            <c:numRef>
              <c:f>'Baseline Indoles'!$H$45:$H$59</c:f>
              <c:numCache>
                <c:formatCode>General</c:formatCode>
                <c:ptCount val="15"/>
                <c:pt idx="0">
                  <c:v>1.2895096774688974</c:v>
                </c:pt>
                <c:pt idx="1">
                  <c:v>0.15709728347318408</c:v>
                </c:pt>
                <c:pt idx="2">
                  <c:v>5.1485813959725395E-2</c:v>
                </c:pt>
                <c:pt idx="3">
                  <c:v>3.5664105971733473E-2</c:v>
                </c:pt>
                <c:pt idx="4">
                  <c:v>3.4703453412709272E-2</c:v>
                </c:pt>
                <c:pt idx="5">
                  <c:v>2.9943237249632017E-2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9-D74B-9787-FB400931F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635503"/>
        <c:axId val="1636203311"/>
      </c:barChart>
      <c:catAx>
        <c:axId val="154263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203311"/>
        <c:crosses val="autoZero"/>
        <c:auto val="1"/>
        <c:lblAlgn val="ctr"/>
        <c:lblOffset val="100"/>
        <c:noMultiLvlLbl val="0"/>
      </c:catAx>
      <c:valAx>
        <c:axId val="163620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3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Time'!$C$5:$C$14</c:f>
              <c:numCache>
                <c:formatCode>General</c:formatCode>
                <c:ptCount val="10"/>
                <c:pt idx="0">
                  <c:v>4.6679964050311353</c:v>
                </c:pt>
                <c:pt idx="1">
                  <c:v>5.4113972402350825</c:v>
                </c:pt>
                <c:pt idx="2">
                  <c:v>5.2070051900000003</c:v>
                </c:pt>
                <c:pt idx="3">
                  <c:v>7.3409745023319086</c:v>
                </c:pt>
                <c:pt idx="4">
                  <c:v>2.9221476733271108</c:v>
                </c:pt>
                <c:pt idx="5">
                  <c:v>5.8817852801379047</c:v>
                </c:pt>
                <c:pt idx="6">
                  <c:v>7.1097778120014175</c:v>
                </c:pt>
                <c:pt idx="7">
                  <c:v>10.005428043988998</c:v>
                </c:pt>
                <c:pt idx="8">
                  <c:v>5.1912669905213553</c:v>
                </c:pt>
                <c:pt idx="9">
                  <c:v>4.6903118871122897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5-804A-AD8D-2839987A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631936"/>
        <c:axId val="1374367856"/>
      </c:lineChart>
      <c:catAx>
        <c:axId val="14466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367856"/>
        <c:crosses val="autoZero"/>
        <c:auto val="1"/>
        <c:lblAlgn val="ctr"/>
        <c:lblOffset val="100"/>
        <c:noMultiLvlLbl val="0"/>
      </c:catAx>
      <c:valAx>
        <c:axId val="13743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63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MDCOL003 Parent</a:t>
            </a:r>
            <a:r>
              <a:rPr lang="en-US" baseline="0"/>
              <a:t>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Time'!$C$17:$C$20</c:f>
              <c:numCache>
                <c:formatCode>General</c:formatCode>
                <c:ptCount val="4"/>
                <c:pt idx="0">
                  <c:v>3.2824755365246592</c:v>
                </c:pt>
                <c:pt idx="1">
                  <c:v>2.0222545689615261</c:v>
                </c:pt>
                <c:pt idx="2">
                  <c:v>5.0683737705195304E-2</c:v>
                </c:pt>
                <c:pt idx="3">
                  <c:v>2.5272224636904417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6-CA4B-9DA7-87643A0BD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772928"/>
        <c:axId val="1257778736"/>
      </c:lineChart>
      <c:catAx>
        <c:axId val="12577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78736"/>
        <c:crosses val="autoZero"/>
        <c:auto val="1"/>
        <c:lblAlgn val="ctr"/>
        <c:lblOffset val="100"/>
        <c:noMultiLvlLbl val="0"/>
      </c:catAx>
      <c:valAx>
        <c:axId val="12577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7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MDCOL004</a:t>
            </a:r>
            <a:r>
              <a:rPr lang="en-US" baseline="0"/>
              <a:t> Parent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Time'!$C$23:$C$24</c:f>
              <c:numCache>
                <c:formatCode>General</c:formatCode>
                <c:ptCount val="2"/>
                <c:pt idx="0">
                  <c:v>0.87082539203837261</c:v>
                </c:pt>
                <c:pt idx="1">
                  <c:v>4.8953397829917895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B-4940-947C-D4C7060FD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4736"/>
        <c:axId val="1146280960"/>
      </c:lineChart>
      <c:catAx>
        <c:axId val="11462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80960"/>
        <c:crosses val="autoZero"/>
        <c:auto val="1"/>
        <c:lblAlgn val="ctr"/>
        <c:lblOffset val="100"/>
        <c:noMultiLvlLbl val="0"/>
      </c:catAx>
      <c:valAx>
        <c:axId val="11462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0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MDCOL006</a:t>
            </a:r>
            <a:r>
              <a:rPr lang="en-US" baseline="0"/>
              <a:t> Parent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Time'!$C$25:$C$28</c:f>
              <c:numCache>
                <c:formatCode>General</c:formatCode>
                <c:ptCount val="4"/>
                <c:pt idx="0">
                  <c:v>4.2996690836335514</c:v>
                </c:pt>
                <c:pt idx="1">
                  <c:v>3.6656352921291422</c:v>
                </c:pt>
                <c:pt idx="2">
                  <c:v>2.1889269366937016</c:v>
                </c:pt>
                <c:pt idx="3">
                  <c:v>6.8361735827566159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3-D44A-A22D-783F0B2D2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563600"/>
        <c:axId val="1216087200"/>
      </c:lineChart>
      <c:catAx>
        <c:axId val="121556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87200"/>
        <c:crosses val="autoZero"/>
        <c:auto val="1"/>
        <c:lblAlgn val="ctr"/>
        <c:lblOffset val="100"/>
        <c:noMultiLvlLbl val="0"/>
      </c:catAx>
      <c:valAx>
        <c:axId val="12160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6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MDCOL002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Time'!$D$5:$D$14</c:f>
              <c:numCache>
                <c:formatCode>General</c:formatCode>
                <c:ptCount val="10"/>
                <c:pt idx="0">
                  <c:v>0.45154408083165537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3.7652965210341519E-2</c:v>
                </c:pt>
                <c:pt idx="4">
                  <c:v>9.9999999999999995E-8</c:v>
                </c:pt>
                <c:pt idx="5">
                  <c:v>1.8712984614345988E-3</c:v>
                </c:pt>
                <c:pt idx="6">
                  <c:v>6.1508117446406278E-3</c:v>
                </c:pt>
                <c:pt idx="7">
                  <c:v>9.9999999999999995E-8</c:v>
                </c:pt>
                <c:pt idx="8">
                  <c:v>9.9999999999999995E-8</c:v>
                </c:pt>
                <c:pt idx="9">
                  <c:v>1.0714720979470791E-2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7-6941-806C-FA2D3AA4662C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Time'!$E$5:$E$14</c:f>
              <c:numCache>
                <c:formatCode>General</c:formatCode>
                <c:ptCount val="10"/>
                <c:pt idx="0">
                  <c:v>0.42434171659251663</c:v>
                </c:pt>
                <c:pt idx="1">
                  <c:v>0.43528991268942013</c:v>
                </c:pt>
                <c:pt idx="2">
                  <c:v>0.68797485999999997</c:v>
                </c:pt>
                <c:pt idx="3">
                  <c:v>0.62142349054369383</c:v>
                </c:pt>
                <c:pt idx="4">
                  <c:v>0.30779063398881068</c:v>
                </c:pt>
                <c:pt idx="5">
                  <c:v>0.49237659330324318</c:v>
                </c:pt>
                <c:pt idx="6">
                  <c:v>0.67439587206391172</c:v>
                </c:pt>
                <c:pt idx="7">
                  <c:v>0.97158491031718586</c:v>
                </c:pt>
                <c:pt idx="8">
                  <c:v>0.44751322883498984</c:v>
                </c:pt>
                <c:pt idx="9">
                  <c:v>0.22022149973813546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7-6941-806C-FA2D3AA4662C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Time'!$F$5:$F$14</c:f>
              <c:numCache>
                <c:formatCode>General</c:formatCode>
                <c:ptCount val="10"/>
                <c:pt idx="0">
                  <c:v>1.1510348942170548E-3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6.7449146116102684E-4</c:v>
                </c:pt>
                <c:pt idx="6">
                  <c:v>9.9999999999999995E-8</c:v>
                </c:pt>
                <c:pt idx="7">
                  <c:v>5.3502277265199904E-4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7-6941-806C-FA2D3AA4662C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Time'!$G$5:$G$14</c:f>
              <c:numCache>
                <c:formatCode>General</c:formatCode>
                <c:ptCount val="10"/>
                <c:pt idx="0">
                  <c:v>3.3867804985061145E-2</c:v>
                </c:pt>
                <c:pt idx="1">
                  <c:v>3.3675761129109291E-2</c:v>
                </c:pt>
                <c:pt idx="2">
                  <c:v>4.1799600000000001E-4</c:v>
                </c:pt>
                <c:pt idx="3">
                  <c:v>7.3061365229415776E-3</c:v>
                </c:pt>
                <c:pt idx="4">
                  <c:v>0.10654633338165422</c:v>
                </c:pt>
                <c:pt idx="5">
                  <c:v>3.9341123261615327E-3</c:v>
                </c:pt>
                <c:pt idx="6">
                  <c:v>9.4420170501162935E-3</c:v>
                </c:pt>
                <c:pt idx="7">
                  <c:v>5.135417912157561E-3</c:v>
                </c:pt>
                <c:pt idx="8">
                  <c:v>9.9999999999999995E-8</c:v>
                </c:pt>
                <c:pt idx="9">
                  <c:v>2.6535168164268604E-2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7-6941-806C-FA2D3AA4662C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Time'!$H$5:$H$14</c:f>
              <c:numCache>
                <c:formatCode>General</c:formatCode>
                <c:ptCount val="10"/>
                <c:pt idx="0">
                  <c:v>9.9999999999999995E-8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9.9999999999999995E-8</c:v>
                </c:pt>
                <c:pt idx="6">
                  <c:v>9.9999999999999995E-8</c:v>
                </c:pt>
                <c:pt idx="7">
                  <c:v>3.703609961278715E-2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A7-6941-806C-FA2D3AA4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577808"/>
        <c:axId val="1215527792"/>
      </c:lineChart>
      <c:catAx>
        <c:axId val="8425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27792"/>
        <c:crosses val="autoZero"/>
        <c:auto val="1"/>
        <c:lblAlgn val="ctr"/>
        <c:lblOffset val="100"/>
        <c:noMultiLvlLbl val="0"/>
      </c:catAx>
      <c:valAx>
        <c:axId val="12155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5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Time'!$D$17:$D$20</c:f>
              <c:numCache>
                <c:formatCode>General</c:formatCode>
                <c:ptCount val="4"/>
                <c:pt idx="0">
                  <c:v>6.7726882942653749E-2</c:v>
                </c:pt>
                <c:pt idx="1">
                  <c:v>1.0604411566504379E-4</c:v>
                </c:pt>
                <c:pt idx="2">
                  <c:v>9.9999999999999995E-8</c:v>
                </c:pt>
                <c:pt idx="3">
                  <c:v>4.5486236956366687E-2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E-694A-A85C-C01F5E496DEA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Time'!$E$17:$E$20</c:f>
              <c:numCache>
                <c:formatCode>General</c:formatCode>
                <c:ptCount val="4"/>
                <c:pt idx="0">
                  <c:v>0.66117228740883571</c:v>
                </c:pt>
                <c:pt idx="1">
                  <c:v>0.57601516737025538</c:v>
                </c:pt>
                <c:pt idx="2">
                  <c:v>0.23359029520386201</c:v>
                </c:pt>
                <c:pt idx="3">
                  <c:v>1.3854993581291075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E-694A-A85C-C01F5E496DEA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Time'!$F$17:$F$20</c:f>
              <c:numCache>
                <c:formatCode>General</c:formatCode>
                <c:ptCount val="4"/>
                <c:pt idx="0">
                  <c:v>1.1527098007114501E-4</c:v>
                </c:pt>
                <c:pt idx="1">
                  <c:v>1.9083752695531051E-4</c:v>
                </c:pt>
                <c:pt idx="2">
                  <c:v>9.9999999999999995E-8</c:v>
                </c:pt>
                <c:pt idx="3">
                  <c:v>1.4352715662828562E-3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EE-694A-A85C-C01F5E496DEA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Time'!$G$17:$G$20</c:f>
              <c:numCache>
                <c:formatCode>General</c:formatCode>
                <c:ptCount val="4"/>
                <c:pt idx="0">
                  <c:v>8.7785164374809353E-3</c:v>
                </c:pt>
                <c:pt idx="1">
                  <c:v>1.2108132230712216E-2</c:v>
                </c:pt>
                <c:pt idx="2">
                  <c:v>9.9999999999999995E-8</c:v>
                </c:pt>
                <c:pt idx="3">
                  <c:v>7.8226852617210407E-2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EE-694A-A85C-C01F5E496DEA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Time'!$H$17:$H$20</c:f>
              <c:numCache>
                <c:formatCode>General</c:formatCode>
                <c:ptCount val="4"/>
                <c:pt idx="0">
                  <c:v>3.4703503412709273E-2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EE-694A-A85C-C01F5E49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037504"/>
        <c:axId val="862535360"/>
      </c:lineChart>
      <c:catAx>
        <c:axId val="8850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35360"/>
        <c:crosses val="autoZero"/>
        <c:auto val="1"/>
        <c:lblAlgn val="ctr"/>
        <c:lblOffset val="100"/>
        <c:noMultiLvlLbl val="0"/>
      </c:catAx>
      <c:valAx>
        <c:axId val="8625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Time'!$D$23:$D$24</c:f>
              <c:numCache>
                <c:formatCode>General</c:formatCode>
                <c:ptCount val="2"/>
                <c:pt idx="0">
                  <c:v>1.360280479507644E-3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A-F54C-8601-FF8B22626CFD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Time'!$E$23:$E$24</c:f>
              <c:numCache>
                <c:formatCode>General</c:formatCode>
                <c:ptCount val="2"/>
                <c:pt idx="0">
                  <c:v>0.11079374837923905</c:v>
                </c:pt>
                <c:pt idx="1">
                  <c:v>0.42199124425825474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A-F54C-8601-FF8B22626CFD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Time'!$F$23:$F$24</c:f>
              <c:numCache>
                <c:formatCode>General</c:formatCode>
                <c:ptCount val="2"/>
                <c:pt idx="0">
                  <c:v>1.2304034869788938E-3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A-F54C-8601-FF8B22626CFD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Time'!$G$23:$G$24</c:f>
              <c:numCache>
                <c:formatCode>General</c:formatCode>
                <c:ptCount val="2"/>
                <c:pt idx="0">
                  <c:v>6.6862207971877547E-3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CA-F54C-8601-FF8B22626CFD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Time'!$H$23:$H$24</c:f>
              <c:numCache>
                <c:formatCode>General</c:formatCode>
                <c:ptCount val="2"/>
                <c:pt idx="0">
                  <c:v>9.9999999999999995E-8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CA-F54C-8601-FF8B2262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926128"/>
        <c:axId val="842334144"/>
      </c:lineChart>
      <c:catAx>
        <c:axId val="121592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34144"/>
        <c:crosses val="autoZero"/>
        <c:auto val="1"/>
        <c:lblAlgn val="ctr"/>
        <c:lblOffset val="100"/>
        <c:noMultiLvlLbl val="0"/>
      </c:catAx>
      <c:valAx>
        <c:axId val="8423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2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 Over Time'!$D$2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Time'!$D$25:$D$28</c:f>
              <c:numCache>
                <c:formatCode>General</c:formatCode>
                <c:ptCount val="4"/>
                <c:pt idx="0">
                  <c:v>4.3566840073585314E-2</c:v>
                </c:pt>
                <c:pt idx="1">
                  <c:v>5.2027399833606353E-2</c:v>
                </c:pt>
                <c:pt idx="2">
                  <c:v>5.3643794626033491E-2</c:v>
                </c:pt>
                <c:pt idx="3">
                  <c:v>8.8075261367741875E-5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4-5D42-A531-54329112EB50}"/>
            </c:ext>
          </c:extLst>
        </c:ser>
        <c:ser>
          <c:idx val="1"/>
          <c:order val="1"/>
          <c:tx>
            <c:strRef>
              <c:f>'Change Over Time'!$E$2</c:f>
              <c:strCache>
                <c:ptCount val="1"/>
                <c:pt idx="0">
                  <c:v>3-MI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Time'!$E$25:$E$28</c:f>
              <c:numCache>
                <c:formatCode>General</c:formatCode>
                <c:ptCount val="4"/>
                <c:pt idx="0">
                  <c:v>0.34115319890139584</c:v>
                </c:pt>
                <c:pt idx="1">
                  <c:v>0.43999299252879553</c:v>
                </c:pt>
                <c:pt idx="2">
                  <c:v>0.49952090106496461</c:v>
                </c:pt>
                <c:pt idx="3">
                  <c:v>0.79500785558666454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4-5D42-A531-54329112EB50}"/>
            </c:ext>
          </c:extLst>
        </c:ser>
        <c:ser>
          <c:idx val="2"/>
          <c:order val="2"/>
          <c:tx>
            <c:strRef>
              <c:f>'Change Over Time'!$F$2</c:f>
              <c:strCache>
                <c:ptCount val="1"/>
                <c:pt idx="0">
                  <c:v>IAA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Time'!$F$25:$F$28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4.876753744397943E-4</c:v>
                </c:pt>
                <c:pt idx="2">
                  <c:v>9.9999999999999995E-8</c:v>
                </c:pt>
                <c:pt idx="3">
                  <c:v>0.15894409041190077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4-5D42-A531-54329112EB50}"/>
            </c:ext>
          </c:extLst>
        </c:ser>
        <c:ser>
          <c:idx val="3"/>
          <c:order val="3"/>
          <c:tx>
            <c:strRef>
              <c:f>'Change Over Time'!$G$2</c:f>
              <c:strCache>
                <c:ptCount val="1"/>
                <c:pt idx="0">
                  <c:v>I3A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Time'!$G$25:$G$28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8.5522307521449965E-3</c:v>
                </c:pt>
                <c:pt idx="2">
                  <c:v>3.2867975424633314E-3</c:v>
                </c:pt>
                <c:pt idx="3">
                  <c:v>2.1410334220930251E-3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64-5D42-A531-54329112EB50}"/>
            </c:ext>
          </c:extLst>
        </c:ser>
        <c:ser>
          <c:idx val="4"/>
          <c:order val="4"/>
          <c:tx>
            <c:strRef>
              <c:f>'Change Over Time'!$H$2</c:f>
              <c:strCache>
                <c:ptCount val="1"/>
                <c:pt idx="0">
                  <c:v>I3CA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Time'!$H$25:$H$28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9.7383185505718173E-2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64-5D42-A531-54329112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487680"/>
        <c:axId val="919157728"/>
      </c:lineChart>
      <c:catAx>
        <c:axId val="133248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157728"/>
        <c:crosses val="autoZero"/>
        <c:auto val="1"/>
        <c:lblAlgn val="ctr"/>
        <c:lblOffset val="100"/>
        <c:noMultiLvlLbl val="0"/>
      </c:catAx>
      <c:valAx>
        <c:axId val="9191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Indole Variants - Log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Time'!$D$17:$D$20</c:f>
              <c:numCache>
                <c:formatCode>General</c:formatCode>
                <c:ptCount val="4"/>
                <c:pt idx="0">
                  <c:v>6.7726882942653749E-2</c:v>
                </c:pt>
                <c:pt idx="1">
                  <c:v>1.0604411566504379E-4</c:v>
                </c:pt>
                <c:pt idx="2">
                  <c:v>9.9999999999999995E-8</c:v>
                </c:pt>
                <c:pt idx="3">
                  <c:v>4.5486236956366687E-2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5-BF4C-AA30-B778F1DBDDAB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Time'!$F$17:$F$20</c:f>
              <c:numCache>
                <c:formatCode>General</c:formatCode>
                <c:ptCount val="4"/>
                <c:pt idx="0">
                  <c:v>1.1527098007114501E-4</c:v>
                </c:pt>
                <c:pt idx="1">
                  <c:v>1.9083752695531051E-4</c:v>
                </c:pt>
                <c:pt idx="2">
                  <c:v>9.9999999999999995E-8</c:v>
                </c:pt>
                <c:pt idx="3">
                  <c:v>1.4352715662828562E-3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A5-BF4C-AA30-B778F1DBDDAB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Time'!$G$17:$G$20</c:f>
              <c:numCache>
                <c:formatCode>General</c:formatCode>
                <c:ptCount val="4"/>
                <c:pt idx="0">
                  <c:v>8.7785164374809353E-3</c:v>
                </c:pt>
                <c:pt idx="1">
                  <c:v>1.2108132230712216E-2</c:v>
                </c:pt>
                <c:pt idx="2">
                  <c:v>9.9999999999999995E-8</c:v>
                </c:pt>
                <c:pt idx="3">
                  <c:v>7.8226852617210407E-2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A5-BF4C-AA30-B778F1DBDDAB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Time'!$B$17:$B$20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Time'!$H$17:$H$20</c:f>
              <c:numCache>
                <c:formatCode>General</c:formatCode>
                <c:ptCount val="4"/>
                <c:pt idx="0">
                  <c:v>3.4703503412709273E-2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A5-BF4C-AA30-B778F1DB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324320"/>
        <c:axId val="572798256"/>
      </c:lineChart>
      <c:catAx>
        <c:axId val="2993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98256"/>
        <c:crosses val="autoZero"/>
        <c:auto val="1"/>
        <c:lblAlgn val="ctr"/>
        <c:lblOffset val="100"/>
        <c:noMultiLvlLbl val="0"/>
      </c:catAx>
      <c:valAx>
        <c:axId val="57279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Indole Variants - Log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Time'!$D$23:$D$24</c:f>
              <c:numCache>
                <c:formatCode>General</c:formatCode>
                <c:ptCount val="2"/>
                <c:pt idx="0">
                  <c:v>1.360280479507644E-3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0-B145-AA39-D970F879293F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Time'!$F$23:$F$24</c:f>
              <c:numCache>
                <c:formatCode>General</c:formatCode>
                <c:ptCount val="2"/>
                <c:pt idx="0">
                  <c:v>1.2304034869788938E-3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F0-B145-AA39-D970F879293F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Time'!$G$23:$G$24</c:f>
              <c:numCache>
                <c:formatCode>General</c:formatCode>
                <c:ptCount val="2"/>
                <c:pt idx="0">
                  <c:v>6.6862207971877547E-3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F0-B145-AA39-D970F879293F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Time'!$B$23:$B$24</c:f>
              <c:strCache>
                <c:ptCount val="2"/>
                <c:pt idx="0">
                  <c:v>Visit 2</c:v>
                </c:pt>
                <c:pt idx="1">
                  <c:v>Visit 3.1</c:v>
                </c:pt>
              </c:strCache>
            </c:strRef>
          </c:cat>
          <c:val>
            <c:numRef>
              <c:f>'Change Over Time'!$H$23:$H$24</c:f>
              <c:numCache>
                <c:formatCode>General</c:formatCode>
                <c:ptCount val="2"/>
                <c:pt idx="0">
                  <c:v>9.9999999999999995E-8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F0-B145-AA39-D970F8792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324320"/>
        <c:axId val="572798256"/>
      </c:lineChart>
      <c:catAx>
        <c:axId val="2993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98256"/>
        <c:crosses val="autoZero"/>
        <c:auto val="1"/>
        <c:lblAlgn val="ctr"/>
        <c:lblOffset val="100"/>
        <c:noMultiLvlLbl val="0"/>
      </c:catAx>
      <c:valAx>
        <c:axId val="57279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Indole Variants - Log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Time'!$D$25:$D$28</c:f>
              <c:numCache>
                <c:formatCode>General</c:formatCode>
                <c:ptCount val="4"/>
                <c:pt idx="0">
                  <c:v>4.3566840073585314E-2</c:v>
                </c:pt>
                <c:pt idx="1">
                  <c:v>5.2027399833606353E-2</c:v>
                </c:pt>
                <c:pt idx="2">
                  <c:v>5.3643794626033491E-2</c:v>
                </c:pt>
                <c:pt idx="3">
                  <c:v>8.8075261367741875E-5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F-1A40-BF7E-F2BB59935F8B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Time'!$F$25:$F$28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4.876753744397943E-4</c:v>
                </c:pt>
                <c:pt idx="2">
                  <c:v>9.9999999999999995E-8</c:v>
                </c:pt>
                <c:pt idx="3">
                  <c:v>0.15894409041190077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F-1A40-BF7E-F2BB59935F8B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Time'!$G$25:$G$28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8.5522307521449965E-3</c:v>
                </c:pt>
                <c:pt idx="2">
                  <c:v>3.2867975424633314E-3</c:v>
                </c:pt>
                <c:pt idx="3">
                  <c:v>2.1410334220930251E-3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AF-1A40-BF7E-F2BB59935F8B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Time'!$B$25:$B$28</c:f>
              <c:strCache>
                <c:ptCount val="4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</c:strCache>
            </c:strRef>
          </c:cat>
          <c:val>
            <c:numRef>
              <c:f>'Change Over Time'!$H$25:$H$28</c:f>
              <c:numCache>
                <c:formatCode>General</c:formatCode>
                <c:ptCount val="4"/>
                <c:pt idx="0">
                  <c:v>9.9999999999999995E-8</c:v>
                </c:pt>
                <c:pt idx="1">
                  <c:v>9.7383185505718173E-2</c:v>
                </c:pt>
                <c:pt idx="2">
                  <c:v>9.9999999999999995E-8</c:v>
                </c:pt>
                <c:pt idx="3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AF-1A40-BF7E-F2BB59935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324320"/>
        <c:axId val="572798256"/>
      </c:lineChart>
      <c:catAx>
        <c:axId val="29932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98256"/>
        <c:crosses val="autoZero"/>
        <c:auto val="1"/>
        <c:lblAlgn val="ctr"/>
        <c:lblOffset val="100"/>
        <c:noMultiLvlLbl val="0"/>
      </c:catAx>
      <c:valAx>
        <c:axId val="57279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</a:t>
            </a:r>
            <a:r>
              <a:rPr lang="en-US" baseline="0"/>
              <a:t> Indole Variants - Log Scale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Time'!$D$5:$D$14</c:f>
              <c:numCache>
                <c:formatCode>General</c:formatCode>
                <c:ptCount val="10"/>
                <c:pt idx="0">
                  <c:v>0.45154408083165537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3.7652965210341519E-2</c:v>
                </c:pt>
                <c:pt idx="4">
                  <c:v>9.9999999999999995E-8</c:v>
                </c:pt>
                <c:pt idx="5">
                  <c:v>1.8712984614345988E-3</c:v>
                </c:pt>
                <c:pt idx="6">
                  <c:v>6.1508117446406278E-3</c:v>
                </c:pt>
                <c:pt idx="7">
                  <c:v>9.9999999999999995E-8</c:v>
                </c:pt>
                <c:pt idx="8">
                  <c:v>9.9999999999999995E-8</c:v>
                </c:pt>
                <c:pt idx="9">
                  <c:v>1.0714720979470791E-2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D-DC40-B1C0-7728CC59F4E5}"/>
            </c:ext>
          </c:extLst>
        </c:ser>
        <c:ser>
          <c:idx val="1"/>
          <c:order val="1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Time'!$F$5:$F$14</c:f>
              <c:numCache>
                <c:formatCode>General</c:formatCode>
                <c:ptCount val="10"/>
                <c:pt idx="0">
                  <c:v>1.1510348942170548E-3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6.7449146116102684E-4</c:v>
                </c:pt>
                <c:pt idx="6">
                  <c:v>9.9999999999999995E-8</c:v>
                </c:pt>
                <c:pt idx="7">
                  <c:v>5.3502277265199904E-4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D-DC40-B1C0-7728CC59F4E5}"/>
            </c:ext>
          </c:extLst>
        </c:ser>
        <c:ser>
          <c:idx val="2"/>
          <c:order val="2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Time'!$G$5:$G$14</c:f>
              <c:numCache>
                <c:formatCode>General</c:formatCode>
                <c:ptCount val="10"/>
                <c:pt idx="0">
                  <c:v>3.3867804985061145E-2</c:v>
                </c:pt>
                <c:pt idx="1">
                  <c:v>3.3675761129109291E-2</c:v>
                </c:pt>
                <c:pt idx="2">
                  <c:v>4.1799600000000001E-4</c:v>
                </c:pt>
                <c:pt idx="3">
                  <c:v>7.3061365229415776E-3</c:v>
                </c:pt>
                <c:pt idx="4">
                  <c:v>0.10654633338165422</c:v>
                </c:pt>
                <c:pt idx="5">
                  <c:v>3.9341123261615327E-3</c:v>
                </c:pt>
                <c:pt idx="6">
                  <c:v>9.4420170501162935E-3</c:v>
                </c:pt>
                <c:pt idx="7">
                  <c:v>5.135417912157561E-3</c:v>
                </c:pt>
                <c:pt idx="8">
                  <c:v>9.9999999999999995E-8</c:v>
                </c:pt>
                <c:pt idx="9">
                  <c:v>2.6535168164268604E-2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D-DC40-B1C0-7728CC59F4E5}"/>
            </c:ext>
          </c:extLst>
        </c:ser>
        <c:ser>
          <c:idx val="3"/>
          <c:order val="3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'Change Over Time'!$B$5:$B$14</c:f>
              <c:strCache>
                <c:ptCount val="10"/>
                <c:pt idx="0">
                  <c:v>Visit 2</c:v>
                </c:pt>
                <c:pt idx="1">
                  <c:v>Visit 3.1</c:v>
                </c:pt>
                <c:pt idx="2">
                  <c:v>Visit 3.2</c:v>
                </c:pt>
                <c:pt idx="3">
                  <c:v>Visit 4.1</c:v>
                </c:pt>
                <c:pt idx="4">
                  <c:v>Visit 4.2</c:v>
                </c:pt>
                <c:pt idx="5">
                  <c:v>Visit 5.2</c:v>
                </c:pt>
                <c:pt idx="6">
                  <c:v>Visit 6.2</c:v>
                </c:pt>
                <c:pt idx="7">
                  <c:v>Visit 7.1</c:v>
                </c:pt>
                <c:pt idx="8">
                  <c:v>Visit 7.2</c:v>
                </c:pt>
                <c:pt idx="9">
                  <c:v>Visit 8.1</c:v>
                </c:pt>
              </c:strCache>
            </c:strRef>
          </c:cat>
          <c:val>
            <c:numRef>
              <c:f>'Change Over Time'!$H$5:$H$14</c:f>
              <c:numCache>
                <c:formatCode>General</c:formatCode>
                <c:ptCount val="10"/>
                <c:pt idx="0">
                  <c:v>9.9999999999999995E-8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9.9999999999999995E-8</c:v>
                </c:pt>
                <c:pt idx="6">
                  <c:v>9.9999999999999995E-8</c:v>
                </c:pt>
                <c:pt idx="7">
                  <c:v>3.703609961278715E-2</c:v>
                </c:pt>
                <c:pt idx="8">
                  <c:v>9.9999999999999995E-8</c:v>
                </c:pt>
                <c:pt idx="9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D-DC40-B1C0-7728CC59F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850128"/>
        <c:axId val="311376704"/>
      </c:lineChart>
      <c:catAx>
        <c:axId val="5728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76704"/>
        <c:crosses val="autoZero"/>
        <c:auto val="1"/>
        <c:lblAlgn val="ctr"/>
        <c:lblOffset val="100"/>
        <c:noMultiLvlLbl val="0"/>
      </c:catAx>
      <c:valAx>
        <c:axId val="3113767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</a:t>
            </a:r>
            <a:r>
              <a:rPr lang="en-US" baseline="0"/>
              <a:t> Parent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Treatment'!$C$4:$C$5</c:f>
              <c:numCache>
                <c:formatCode>General</c:formatCode>
                <c:ptCount val="2"/>
                <c:pt idx="0">
                  <c:v>4.6679964050311353</c:v>
                </c:pt>
                <c:pt idx="1">
                  <c:v>5.9733438466284516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4-0147-88C2-D2BECC811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MDCOL002</a:t>
            </a:r>
            <a:r>
              <a:rPr lang="en-US" baseline="0"/>
              <a:t> Indole Variants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Treatment'!$D$4:$D$5</c:f>
              <c:numCache>
                <c:formatCode>General</c:formatCode>
                <c:ptCount val="2"/>
                <c:pt idx="0">
                  <c:v>0.45154408083165537</c:v>
                </c:pt>
                <c:pt idx="1">
                  <c:v>6.2655884884319493E-3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B-F343-A339-D62B7670EDB4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Treatment'!$E$4:$E$5</c:f>
              <c:numCache>
                <c:formatCode>General</c:formatCode>
                <c:ptCount val="2"/>
                <c:pt idx="0">
                  <c:v>0.42434171659251663</c:v>
                </c:pt>
                <c:pt idx="1">
                  <c:v>0.53984122238659904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B-F343-A339-D62B7670EDB4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Treatment'!$F$4:$F$5</c:f>
              <c:numCache>
                <c:formatCode>General</c:formatCode>
                <c:ptCount val="2"/>
                <c:pt idx="0">
                  <c:v>1.1509848942170549E-3</c:v>
                </c:pt>
                <c:pt idx="1">
                  <c:v>1.3446824820144735E-4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B-F343-A339-D62B7670EDB4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Treatment'!$G$4:$G$5</c:f>
              <c:numCache>
                <c:formatCode>General</c:formatCode>
                <c:ptCount val="2"/>
                <c:pt idx="0">
                  <c:v>3.3867804985061145E-2</c:v>
                </c:pt>
                <c:pt idx="1">
                  <c:v>2.1443671387378786E-2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B-F343-A339-D62B7670EDB4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Treatment'!$B$4:$B$5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Treatment'!$H$4:$H$5</c:f>
              <c:numCache>
                <c:formatCode>General</c:formatCode>
                <c:ptCount val="2"/>
                <c:pt idx="0">
                  <c:v>0</c:v>
                </c:pt>
                <c:pt idx="1">
                  <c:v>4.1152110680874624E-3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B-F343-A339-D62B7670E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Treatment'!$C$6:$C$7</c:f>
              <c:numCache>
                <c:formatCode>General</c:formatCode>
                <c:ptCount val="2"/>
                <c:pt idx="0">
                  <c:v>3.2824755365246592</c:v>
                </c:pt>
                <c:pt idx="1">
                  <c:v>1.5333869234523878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8-694B-AC59-74F7B808F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MDCOL003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Treatment'!$D$6:$D$7</c:f>
              <c:numCache>
                <c:formatCode>General</c:formatCode>
                <c:ptCount val="2"/>
                <c:pt idx="0">
                  <c:v>6.7726882942653749E-2</c:v>
                </c:pt>
                <c:pt idx="1">
                  <c:v>1.5197427024010578E-2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7D40-8552-50A22BAB0B1C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Treatment'!$E$6:$E$7</c:f>
              <c:numCache>
                <c:formatCode>General</c:formatCode>
                <c:ptCount val="2"/>
                <c:pt idx="0">
                  <c:v>0.66117228740883571</c:v>
                </c:pt>
                <c:pt idx="1">
                  <c:v>0.731701606901075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7D40-8552-50A22BAB0B1C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Treatment'!$F$6:$F$7</c:f>
              <c:numCache>
                <c:formatCode>General</c:formatCode>
                <c:ptCount val="2"/>
                <c:pt idx="0">
                  <c:v>1.1522098007114501E-4</c:v>
                </c:pt>
                <c:pt idx="1">
                  <c:v>5.4203636441272219E-4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E-7D40-8552-50A22BAB0B1C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Treatment'!$G$6:$G$7</c:f>
              <c:numCache>
                <c:formatCode>General</c:formatCode>
                <c:ptCount val="2"/>
                <c:pt idx="0">
                  <c:v>8.7785164374809353E-3</c:v>
                </c:pt>
                <c:pt idx="1">
                  <c:v>3.0111661615974211E-2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E-7D40-8552-50A22BAB0B1C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Treatment'!$B$6:$B$7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Treatment'!$H$6:$H$7</c:f>
              <c:numCache>
                <c:formatCode>General</c:formatCode>
                <c:ptCount val="2"/>
                <c:pt idx="0">
                  <c:v>3.4703453412709272E-2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DE-7D40-8552-50A22BAB0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Treatment'!$C$8:$C$9</c:f>
              <c:numCache>
                <c:formatCode>General</c:formatCode>
                <c:ptCount val="2"/>
                <c:pt idx="0">
                  <c:v>0.87082539203837261</c:v>
                </c:pt>
                <c:pt idx="1">
                  <c:v>4.8953397829917895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C-FA4B-AEE5-A0B3C1ECD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MDCOL004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Treatment'!$D$8:$D$9</c:f>
              <c:numCache>
                <c:formatCode>General</c:formatCode>
                <c:ptCount val="2"/>
                <c:pt idx="0">
                  <c:v>1.360280479507644E-3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4-B44B-9F9A-FA74FBF235BF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Treatment'!$E$8:$E$9</c:f>
              <c:numCache>
                <c:formatCode>General</c:formatCode>
                <c:ptCount val="2"/>
                <c:pt idx="0">
                  <c:v>0.11079374837923905</c:v>
                </c:pt>
                <c:pt idx="1">
                  <c:v>0.42199124425825474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4-B44B-9F9A-FA74FBF235BF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Treatment'!$F$8:$F$9</c:f>
              <c:numCache>
                <c:formatCode>General</c:formatCode>
                <c:ptCount val="2"/>
                <c:pt idx="0">
                  <c:v>1.2303534869788938E-3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4-B44B-9F9A-FA74FBF235BF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Treatment'!$G$8:$G$9</c:f>
              <c:numCache>
                <c:formatCode>General</c:formatCode>
                <c:ptCount val="2"/>
                <c:pt idx="0">
                  <c:v>6.686170797187755E-3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4-B44B-9F9A-FA74FBF235BF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Treatment'!$B$8:$B$9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Treatment'!$H$8:$H$9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4-B44B-9F9A-FA74FBF2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Parent Indole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Treatment'!$C$10:$C$11</c:f>
              <c:numCache>
                <c:formatCode>General</c:formatCode>
                <c:ptCount val="2"/>
                <c:pt idx="0">
                  <c:v>4.2996690836335514</c:v>
                </c:pt>
                <c:pt idx="1">
                  <c:v>4.2302452705264866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C-2743-BE43-B6C5EFBC5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900128"/>
        <c:axId val="818876048"/>
      </c:lineChart>
      <c:catAx>
        <c:axId val="818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76048"/>
        <c:crosses val="autoZero"/>
        <c:auto val="1"/>
        <c:lblAlgn val="ctr"/>
        <c:lblOffset val="100"/>
        <c:noMultiLvlLbl val="0"/>
      </c:catAx>
      <c:valAx>
        <c:axId val="8188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MDCOL006 Indole Variants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IPA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Treatment'!$D$10:$D$11</c:f>
              <c:numCache>
                <c:formatCode>General</c:formatCode>
                <c:ptCount val="2"/>
                <c:pt idx="0">
                  <c:v>4.3566840073585314E-2</c:v>
                </c:pt>
                <c:pt idx="1">
                  <c:v>3.525308990700253E-2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1-4C41-B666-5C874FCFAC5D}"/>
            </c:ext>
          </c:extLst>
        </c:ser>
        <c:ser>
          <c:idx val="1"/>
          <c:order val="1"/>
          <c:tx>
            <c:v>3-MI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Treatment'!$E$10:$E$11</c:f>
              <c:numCache>
                <c:formatCode>General</c:formatCode>
                <c:ptCount val="2"/>
                <c:pt idx="0">
                  <c:v>0.34115319890139584</c:v>
                </c:pt>
                <c:pt idx="1">
                  <c:v>0.57817391639347493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1-4C41-B666-5C874FCFAC5D}"/>
            </c:ext>
          </c:extLst>
        </c:ser>
        <c:ser>
          <c:idx val="2"/>
          <c:order val="2"/>
          <c:tx>
            <c:v>IAA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Treatment'!$F$10:$F$11</c:f>
              <c:numCache>
                <c:formatCode>General</c:formatCode>
                <c:ptCount val="2"/>
                <c:pt idx="0">
                  <c:v>0</c:v>
                </c:pt>
                <c:pt idx="1">
                  <c:v>5.3143921928780195E-2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1-4C41-B666-5C874FCFAC5D}"/>
            </c:ext>
          </c:extLst>
        </c:ser>
        <c:ser>
          <c:idx val="3"/>
          <c:order val="3"/>
          <c:tx>
            <c:v>I3A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Treatment'!$G$10:$G$11</c:f>
              <c:numCache>
                <c:formatCode>General</c:formatCode>
                <c:ptCount val="2"/>
                <c:pt idx="0">
                  <c:v>0</c:v>
                </c:pt>
                <c:pt idx="1">
                  <c:v>4.6600205722337846E-3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1-4C41-B666-5C874FCFAC5D}"/>
            </c:ext>
          </c:extLst>
        </c:ser>
        <c:ser>
          <c:idx val="4"/>
          <c:order val="4"/>
          <c:tx>
            <c:v>I3CA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'Pre vs. Post Treatment'!$B$10:$B$11</c:f>
              <c:strCache>
                <c:ptCount val="2"/>
                <c:pt idx="0">
                  <c:v>Pre-Treatment</c:v>
                </c:pt>
                <c:pt idx="1">
                  <c:v>Post-Treatment</c:v>
                </c:pt>
              </c:strCache>
            </c:strRef>
          </c:cat>
          <c:val>
            <c:numRef>
              <c:f>'Pre vs. Post Treatment'!$H$10:$H$11</c:f>
              <c:numCache>
                <c:formatCode>General</c:formatCode>
                <c:ptCount val="2"/>
                <c:pt idx="0">
                  <c:v>0</c:v>
                </c:pt>
                <c:pt idx="1">
                  <c:v>3.2461061835239391E-2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1-4C41-B666-5C874FCF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564512"/>
        <c:axId val="233138496"/>
      </c:lineChart>
      <c:catAx>
        <c:axId val="7745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38496"/>
        <c:crosses val="autoZero"/>
        <c:auto val="1"/>
        <c:lblAlgn val="ctr"/>
        <c:lblOffset val="100"/>
        <c:noMultiLvlLbl val="0"/>
      </c:catAx>
      <c:valAx>
        <c:axId val="2331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Indole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Trends!$U$3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Trends!$V$3:$X$3</c:f>
              <c:numCache>
                <c:formatCode>General</c:formatCode>
                <c:ptCount val="3"/>
                <c:pt idx="0">
                  <c:v>4.6679964050311353</c:v>
                </c:pt>
                <c:pt idx="1">
                  <c:v>6.8620279184170698</c:v>
                </c:pt>
                <c:pt idx="2">
                  <c:v>5.2623965891975581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A-4B4C-884F-469529EBD923}"/>
            </c:ext>
          </c:extLst>
        </c:ser>
        <c:ser>
          <c:idx val="1"/>
          <c:order val="1"/>
          <c:tx>
            <c:strRef>
              <c:f>Trends!$U$4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Trends!$V$4:$X$4</c:f>
              <c:numCache>
                <c:formatCode>General</c:formatCode>
                <c:ptCount val="3"/>
                <c:pt idx="0">
                  <c:v>3.2824755365246592</c:v>
                </c:pt>
                <c:pt idx="1">
                  <c:v>2.2747385163259839</c:v>
                </c:pt>
                <c:pt idx="2">
                  <c:v>5.0683737705195304E-2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A-4B4C-884F-469529EBD923}"/>
            </c:ext>
          </c:extLst>
        </c:ser>
        <c:ser>
          <c:idx val="2"/>
          <c:order val="2"/>
          <c:tx>
            <c:strRef>
              <c:f>Trends!$U$5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110-3047-8C63-28593F0188D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0B0A-4B4C-884F-469529EBD923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0B0A-4B4C-884F-469529EBD923}"/>
              </c:ext>
            </c:extLst>
          </c:dPt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Trends!$V$5:$X$5</c:f>
              <c:numCache>
                <c:formatCode>General</c:formatCode>
                <c:ptCount val="3"/>
                <c:pt idx="0">
                  <c:v>0.87082539203837261</c:v>
                </c:pt>
                <c:pt idx="1">
                  <c:v>4.8953397829917895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A-4B4C-884F-469529EBD923}"/>
            </c:ext>
          </c:extLst>
        </c:ser>
        <c:ser>
          <c:idx val="3"/>
          <c:order val="3"/>
          <c:tx>
            <c:strRef>
              <c:f>Trends!$U$6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Trends!$V$6:$X$6</c:f>
              <c:numCache>
                <c:formatCode>General</c:formatCode>
                <c:ptCount val="3"/>
                <c:pt idx="0">
                  <c:v>3.456944621633312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16-084E-8BC5-C18B902BA256}"/>
            </c:ext>
          </c:extLst>
        </c:ser>
        <c:ser>
          <c:idx val="4"/>
          <c:order val="4"/>
          <c:tx>
            <c:strRef>
              <c:f>Trends!$U$7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Trends!$V$7:$X$7</c:f>
              <c:numCache>
                <c:formatCode>General</c:formatCode>
                <c:ptCount val="3"/>
                <c:pt idx="0">
                  <c:v>4.2996690836335514</c:v>
                </c:pt>
                <c:pt idx="1">
                  <c:v>5.2509044374428786</c:v>
                </c:pt>
                <c:pt idx="2">
                  <c:v>2.1889269366937016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16-084E-8BC5-C18B902BA256}"/>
            </c:ext>
          </c:extLst>
        </c:ser>
        <c:ser>
          <c:idx val="5"/>
          <c:order val="5"/>
          <c:tx>
            <c:strRef>
              <c:f>Trends!$U$8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Trends!$V$8:$X$8</c:f>
              <c:numCache>
                <c:formatCode>General</c:formatCode>
                <c:ptCount val="3"/>
                <c:pt idx="0">
                  <c:v>5.7855995814174701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16-084E-8BC5-C18B902BA256}"/>
            </c:ext>
          </c:extLst>
        </c:ser>
        <c:ser>
          <c:idx val="6"/>
          <c:order val="6"/>
          <c:tx>
            <c:strRef>
              <c:f>Trends!$U$9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Trends!$V$9:$X$9</c:f>
              <c:numCache>
                <c:formatCode>General</c:formatCode>
                <c:ptCount val="3"/>
                <c:pt idx="0">
                  <c:v>5.4755390370932586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16-084E-8BC5-C18B902BA256}"/>
            </c:ext>
          </c:extLst>
        </c:ser>
        <c:ser>
          <c:idx val="7"/>
          <c:order val="7"/>
          <c:tx>
            <c:strRef>
              <c:f>Trends!$U$10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Trends!$V$10:$X$10</c:f>
              <c:numCache>
                <c:formatCode>General</c:formatCode>
                <c:ptCount val="3"/>
                <c:pt idx="0">
                  <c:v>5.3185359913433308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16-084E-8BC5-C18B902BA256}"/>
            </c:ext>
          </c:extLst>
        </c:ser>
        <c:ser>
          <c:idx val="8"/>
          <c:order val="8"/>
          <c:tx>
            <c:strRef>
              <c:f>Trends!$U$11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Trends!$V$11:$X$11</c:f>
              <c:numCache>
                <c:formatCode>General</c:formatCode>
                <c:ptCount val="3"/>
                <c:pt idx="0">
                  <c:v>4.3915207609640374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16-084E-8BC5-C18B902BA256}"/>
            </c:ext>
          </c:extLst>
        </c:ser>
        <c:ser>
          <c:idx val="9"/>
          <c:order val="9"/>
          <c:tx>
            <c:strRef>
              <c:f>Trends!$U$12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Trends!$V$12:$X$12</c:f>
              <c:numCache>
                <c:formatCode>General</c:formatCode>
                <c:ptCount val="3"/>
                <c:pt idx="0">
                  <c:v>3.431116692371321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16-084E-8BC5-C18B902BA256}"/>
            </c:ext>
          </c:extLst>
        </c:ser>
        <c:ser>
          <c:idx val="10"/>
          <c:order val="10"/>
          <c:tx>
            <c:strRef>
              <c:f>Trends!$U$13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Trends!$V$13:$X$13</c:f>
              <c:numCache>
                <c:formatCode>General</c:formatCode>
                <c:ptCount val="3"/>
                <c:pt idx="0">
                  <c:v>2.4778164772493163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16-084E-8BC5-C18B902BA256}"/>
            </c:ext>
          </c:extLst>
        </c:ser>
        <c:ser>
          <c:idx val="11"/>
          <c:order val="11"/>
          <c:tx>
            <c:strRef>
              <c:f>Trends!$U$14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Trends!$V$14:$X$14</c:f>
              <c:numCache>
                <c:formatCode>General</c:formatCode>
                <c:ptCount val="3"/>
                <c:pt idx="0">
                  <c:v>3.221255974255425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16-084E-8BC5-C18B902BA256}"/>
            </c:ext>
          </c:extLst>
        </c:ser>
        <c:ser>
          <c:idx val="12"/>
          <c:order val="12"/>
          <c:tx>
            <c:strRef>
              <c:f>Trends!$U$15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Trends!$V$15:$X$15</c:f>
              <c:numCache>
                <c:formatCode>General</c:formatCode>
                <c:ptCount val="3"/>
                <c:pt idx="0">
                  <c:v>6.1240183417487382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916-084E-8BC5-C18B902BA256}"/>
            </c:ext>
          </c:extLst>
        </c:ser>
        <c:ser>
          <c:idx val="13"/>
          <c:order val="13"/>
          <c:tx>
            <c:strRef>
              <c:f>Trends!$U$16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Trends!$V$16:$X$16</c:f>
              <c:numCache>
                <c:formatCode>General</c:formatCode>
                <c:ptCount val="3"/>
                <c:pt idx="0">
                  <c:v>5.2070051897679308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916-084E-8BC5-C18B902BA256}"/>
            </c:ext>
          </c:extLst>
        </c:ser>
        <c:ser>
          <c:idx val="14"/>
          <c:order val="14"/>
          <c:tx>
            <c:strRef>
              <c:f>Trends!$U$17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Trends!$V$17:$X$17</c:f>
              <c:numCache>
                <c:formatCode>General</c:formatCode>
                <c:ptCount val="3"/>
                <c:pt idx="0">
                  <c:v>4.9022239936288079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916-084E-8BC5-C18B902BA256}"/>
            </c:ext>
          </c:extLst>
        </c:ser>
        <c:ser>
          <c:idx val="15"/>
          <c:order val="15"/>
          <c:tx>
            <c:strRef>
              <c:f>Trends!$U$18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3916-084E-8BC5-C18B902BA256}"/>
              </c:ext>
            </c:extLst>
          </c:dPt>
          <c:cat>
            <c:strRef>
              <c:f>Trends!$V$2:$X$2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Trends!$V$18:$X$18</c:f>
              <c:numCache>
                <c:formatCode>General</c:formatCode>
                <c:ptCount val="3"/>
                <c:pt idx="0">
                  <c:v>4.194169538580045</c:v>
                </c:pt>
                <c:pt idx="1">
                  <c:v>4.8207526637944298</c:v>
                </c:pt>
                <c:pt idx="2">
                  <c:v>2.5006690878654849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916-084E-8BC5-C18B902BA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Trends!$U$22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Trends!$V$22:$X$22</c:f>
              <c:numCache>
                <c:formatCode>General</c:formatCode>
                <c:ptCount val="3"/>
                <c:pt idx="0">
                  <c:v>0.45154408083165537</c:v>
                </c:pt>
                <c:pt idx="1">
                  <c:v>1.2091971547453079E-2</c:v>
                </c:pt>
                <c:pt idx="2">
                  <c:v>1.604482041215045E-3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7-9D4C-8249-FEDAF9BE60EA}"/>
            </c:ext>
          </c:extLst>
        </c:ser>
        <c:ser>
          <c:idx val="1"/>
          <c:order val="1"/>
          <c:tx>
            <c:strRef>
              <c:f>Trends!$U$23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Trends!$V$23:$X$23</c:f>
              <c:numCache>
                <c:formatCode>General</c:formatCode>
                <c:ptCount val="3"/>
                <c:pt idx="0">
                  <c:v>6.7726882942653749E-2</c:v>
                </c:pt>
                <c:pt idx="1">
                  <c:v>2.2796140536015867E-2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7-9D4C-8249-FEDAF9BE60EA}"/>
            </c:ext>
          </c:extLst>
        </c:ser>
        <c:ser>
          <c:idx val="2"/>
          <c:order val="2"/>
          <c:tx>
            <c:strRef>
              <c:f>Trends!$U$24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8547-9D4C-8249-FEDAF9BE60EA}"/>
              </c:ext>
            </c:extLst>
          </c:dPt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Trends!$V$24:$X$24</c:f>
              <c:numCache>
                <c:formatCode>General</c:formatCode>
                <c:ptCount val="3"/>
                <c:pt idx="0">
                  <c:v>1.360280479507644E-3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7-9D4C-8249-FEDAF9BE60EA}"/>
            </c:ext>
          </c:extLst>
        </c:ser>
        <c:ser>
          <c:idx val="3"/>
          <c:order val="3"/>
          <c:tx>
            <c:strRef>
              <c:f>Trends!$U$25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2F4-204D-873C-04ADD56C6E79}"/>
              </c:ext>
            </c:extLst>
          </c:dPt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Trends!$V$25:$X$25</c:f>
              <c:numCache>
                <c:formatCode>General</c:formatCode>
                <c:ptCount val="3"/>
                <c:pt idx="0">
                  <c:v>6.8936540521895906E-2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B-6D42-8D1E-180BC54614B6}"/>
            </c:ext>
          </c:extLst>
        </c:ser>
        <c:ser>
          <c:idx val="4"/>
          <c:order val="4"/>
          <c:tx>
            <c:strRef>
              <c:f>Trends!$U$26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2F4-204D-873C-04ADD56C6E79}"/>
              </c:ext>
            </c:extLst>
          </c:dPt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Trends!$V$26:$X$26</c:f>
              <c:numCache>
                <c:formatCode>General</c:formatCode>
                <c:ptCount val="3"/>
                <c:pt idx="0">
                  <c:v>4.3566840073585314E-2</c:v>
                </c:pt>
                <c:pt idx="1">
                  <c:v>2.6057737547487046E-2</c:v>
                </c:pt>
                <c:pt idx="2">
                  <c:v>5.3643794626033491E-2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B-6D42-8D1E-180BC54614B6}"/>
            </c:ext>
          </c:extLst>
        </c:ser>
        <c:ser>
          <c:idx val="5"/>
          <c:order val="5"/>
          <c:tx>
            <c:strRef>
              <c:f>Trends!$U$27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Trends!$V$27:$X$27</c:f>
              <c:numCache>
                <c:formatCode>General</c:formatCode>
                <c:ptCount val="3"/>
                <c:pt idx="0">
                  <c:v>8.2457780082112447E-3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B-6D42-8D1E-180BC54614B6}"/>
            </c:ext>
          </c:extLst>
        </c:ser>
        <c:ser>
          <c:idx val="6"/>
          <c:order val="6"/>
          <c:tx>
            <c:strRef>
              <c:f>Trends!$U$28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Trends!$V$28:$X$28</c:f>
              <c:numCache>
                <c:formatCode>General</c:formatCode>
                <c:ptCount val="3"/>
                <c:pt idx="0">
                  <c:v>1.4513764174906655E-2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B-6D42-8D1E-180BC54614B6}"/>
            </c:ext>
          </c:extLst>
        </c:ser>
        <c:ser>
          <c:idx val="7"/>
          <c:order val="7"/>
          <c:tx>
            <c:strRef>
              <c:f>Trends!$U$29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Trends!$V$29:$X$29</c:f>
              <c:numCache>
                <c:formatCode>General</c:formatCode>
                <c:ptCount val="3"/>
                <c:pt idx="0">
                  <c:v>1.3800739587594901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B-6D42-8D1E-180BC54614B6}"/>
            </c:ext>
          </c:extLst>
        </c:ser>
        <c:ser>
          <c:idx val="8"/>
          <c:order val="8"/>
          <c:tx>
            <c:strRef>
              <c:f>Trends!$U$30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Trends!$V$30:$X$30</c:f>
              <c:numCache>
                <c:formatCode>General</c:formatCode>
                <c:ptCount val="3"/>
                <c:pt idx="0">
                  <c:v>2.1698497582292368E-2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B-6D42-8D1E-180BC54614B6}"/>
            </c:ext>
          </c:extLst>
        </c:ser>
        <c:ser>
          <c:idx val="9"/>
          <c:order val="9"/>
          <c:tx>
            <c:strRef>
              <c:f>Trends!$U$31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Trends!$V$31:$X$31</c:f>
              <c:numCache>
                <c:formatCode>General</c:formatCode>
                <c:ptCount val="3"/>
                <c:pt idx="0">
                  <c:v>7.6104154521462311E-2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B-6D42-8D1E-180BC54614B6}"/>
            </c:ext>
          </c:extLst>
        </c:ser>
        <c:ser>
          <c:idx val="10"/>
          <c:order val="10"/>
          <c:tx>
            <c:strRef>
              <c:f>Trends!$U$32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Trends!$V$32:$X$32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B-6D42-8D1E-180BC54614B6}"/>
            </c:ext>
          </c:extLst>
        </c:ser>
        <c:ser>
          <c:idx val="11"/>
          <c:order val="11"/>
          <c:tx>
            <c:strRef>
              <c:f>Trends!$U$33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Trends!$V$33:$X$33</c:f>
              <c:numCache>
                <c:formatCode>General</c:formatCode>
                <c:ptCount val="3"/>
                <c:pt idx="0">
                  <c:v>3.1954384129479797E-2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B-6D42-8D1E-180BC54614B6}"/>
            </c:ext>
          </c:extLst>
        </c:ser>
        <c:ser>
          <c:idx val="12"/>
          <c:order val="12"/>
          <c:tx>
            <c:strRef>
              <c:f>Trends!$U$34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Trends!$V$34:$X$34</c:f>
              <c:numCache>
                <c:formatCode>General</c:formatCode>
                <c:ptCount val="3"/>
                <c:pt idx="0">
                  <c:v>1.2759189259241572E-2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B-6D42-8D1E-180BC54614B6}"/>
            </c:ext>
          </c:extLst>
        </c:ser>
        <c:ser>
          <c:idx val="13"/>
          <c:order val="13"/>
          <c:tx>
            <c:strRef>
              <c:f>Trends!$U$35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Trends!$V$35:$X$35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B-6D42-8D1E-180BC54614B6}"/>
            </c:ext>
          </c:extLst>
        </c:ser>
        <c:ser>
          <c:idx val="14"/>
          <c:order val="14"/>
          <c:tx>
            <c:strRef>
              <c:f>Trends!$U$36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Trends!$V$36:$X$36</c:f>
              <c:numCache>
                <c:formatCode>General</c:formatCode>
                <c:ptCount val="3"/>
                <c:pt idx="0">
                  <c:v>2.2764412377603193E-2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B-6D42-8D1E-180BC54614B6}"/>
            </c:ext>
          </c:extLst>
        </c:ser>
        <c:ser>
          <c:idx val="15"/>
          <c:order val="15"/>
          <c:tx>
            <c:strRef>
              <c:f>Trends!$U$37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Trends!$V$21:$X$21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Trends!$V$37:$X$37</c:f>
              <c:numCache>
                <c:formatCode>General</c:formatCode>
                <c:ptCount val="3"/>
                <c:pt idx="0">
                  <c:v>0.14674993091079899</c:v>
                </c:pt>
                <c:pt idx="1">
                  <c:v>1.5236487407738999E-2</c:v>
                </c:pt>
                <c:pt idx="2">
                  <c:v>1.8416125555749511E-2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B-6D42-8D1E-180BC5461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3-MI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Trends!$Z$3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Trends!$AA$3:$AC$3</c:f>
              <c:numCache>
                <c:formatCode>General</c:formatCode>
                <c:ptCount val="3"/>
                <c:pt idx="0">
                  <c:v>0.42434171659251663</c:v>
                </c:pt>
                <c:pt idx="1">
                  <c:v>0.5621299533221088</c:v>
                </c:pt>
                <c:pt idx="2">
                  <c:v>0.5220102376381911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4-B645-9471-0F1376ABF57E}"/>
            </c:ext>
          </c:extLst>
        </c:ser>
        <c:ser>
          <c:idx val="1"/>
          <c:order val="1"/>
          <c:tx>
            <c:strRef>
              <c:f>Trends!$Z$4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Trends!$AA$4:$AC$4</c:f>
              <c:numCache>
                <c:formatCode>General</c:formatCode>
                <c:ptCount val="3"/>
                <c:pt idx="0">
                  <c:v>0.66117228740883571</c:v>
                </c:pt>
                <c:pt idx="1">
                  <c:v>0.98075726274968145</c:v>
                </c:pt>
                <c:pt idx="2">
                  <c:v>0.23359029520386201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4-B645-9471-0F1376ABF57E}"/>
            </c:ext>
          </c:extLst>
        </c:ser>
        <c:ser>
          <c:idx val="2"/>
          <c:order val="2"/>
          <c:tx>
            <c:strRef>
              <c:f>Trends!$Z$5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Trends!$AA$5:$AC$5</c:f>
              <c:numCache>
                <c:formatCode>General</c:formatCode>
                <c:ptCount val="3"/>
                <c:pt idx="0">
                  <c:v>0.11079374837923905</c:v>
                </c:pt>
                <c:pt idx="1">
                  <c:v>0.42199124425825474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4-B645-9471-0F1376ABF57E}"/>
            </c:ext>
          </c:extLst>
        </c:ser>
        <c:ser>
          <c:idx val="3"/>
          <c:order val="3"/>
          <c:tx>
            <c:strRef>
              <c:f>Trends!$Z$6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Trends!$AA$6:$AC$6</c:f>
              <c:numCache>
                <c:formatCode>General</c:formatCode>
                <c:ptCount val="3"/>
                <c:pt idx="0">
                  <c:v>0.13412660948823918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1-1848-B4A5-0277DAAC035B}"/>
            </c:ext>
          </c:extLst>
        </c:ser>
        <c:ser>
          <c:idx val="4"/>
          <c:order val="4"/>
          <c:tx>
            <c:strRef>
              <c:f>Trends!$Z$7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Trends!$AA$7:$AC$7</c:f>
              <c:numCache>
                <c:formatCode>General</c:formatCode>
                <c:ptCount val="3"/>
                <c:pt idx="0">
                  <c:v>0.34115319890139584</c:v>
                </c:pt>
                <c:pt idx="1">
                  <c:v>0.61750042405772998</c:v>
                </c:pt>
                <c:pt idx="2">
                  <c:v>0.49952090106496461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01-1848-B4A5-0277DAAC035B}"/>
            </c:ext>
          </c:extLst>
        </c:ser>
        <c:ser>
          <c:idx val="5"/>
          <c:order val="5"/>
          <c:tx>
            <c:strRef>
              <c:f>Trends!$Z$8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Trends!$AA$8:$AC$8</c:f>
              <c:numCache>
                <c:formatCode>General</c:formatCode>
                <c:ptCount val="3"/>
                <c:pt idx="0">
                  <c:v>0.38866014623314005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01-1848-B4A5-0277DAAC035B}"/>
            </c:ext>
          </c:extLst>
        </c:ser>
        <c:ser>
          <c:idx val="6"/>
          <c:order val="6"/>
          <c:tx>
            <c:strRef>
              <c:f>Trends!$Z$9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Trends!$AA$9:$AC$9</c:f>
              <c:numCache>
                <c:formatCode>General</c:formatCode>
                <c:ptCount val="3"/>
                <c:pt idx="0">
                  <c:v>0.3814228612416431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01-1848-B4A5-0277DAAC035B}"/>
            </c:ext>
          </c:extLst>
        </c:ser>
        <c:ser>
          <c:idx val="7"/>
          <c:order val="7"/>
          <c:tx>
            <c:strRef>
              <c:f>Trends!$Z$10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Trends!$AA$10:$AC$10</c:f>
              <c:numCache>
                <c:formatCode>General</c:formatCode>
                <c:ptCount val="3"/>
                <c:pt idx="0">
                  <c:v>0.74363845630646885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01-1848-B4A5-0277DAAC035B}"/>
            </c:ext>
          </c:extLst>
        </c:ser>
        <c:ser>
          <c:idx val="8"/>
          <c:order val="8"/>
          <c:tx>
            <c:strRef>
              <c:f>Trends!$Z$11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Trends!$AA$11:$AC$11</c:f>
              <c:numCache>
                <c:formatCode>General</c:formatCode>
                <c:ptCount val="3"/>
                <c:pt idx="0">
                  <c:v>0.5620994224997462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01-1848-B4A5-0277DAAC035B}"/>
            </c:ext>
          </c:extLst>
        </c:ser>
        <c:ser>
          <c:idx val="9"/>
          <c:order val="9"/>
          <c:tx>
            <c:strRef>
              <c:f>Trends!$Z$12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Trends!$AA$12:$AC$12</c:f>
              <c:numCache>
                <c:formatCode>General</c:formatCode>
                <c:ptCount val="3"/>
                <c:pt idx="0">
                  <c:v>0.22147018733246648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01-1848-B4A5-0277DAAC035B}"/>
            </c:ext>
          </c:extLst>
        </c:ser>
        <c:ser>
          <c:idx val="10"/>
          <c:order val="10"/>
          <c:tx>
            <c:strRef>
              <c:f>Trends!$Z$13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Trends!$AA$13:$AC$13</c:f>
              <c:numCache>
                <c:formatCode>General</c:formatCode>
                <c:ptCount val="3"/>
                <c:pt idx="0">
                  <c:v>0.21281652025052317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01-1848-B4A5-0277DAAC035B}"/>
            </c:ext>
          </c:extLst>
        </c:ser>
        <c:ser>
          <c:idx val="11"/>
          <c:order val="11"/>
          <c:tx>
            <c:strRef>
              <c:f>Trends!$Z$14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Trends!$AA$14:$AC$14</c:f>
              <c:numCache>
                <c:formatCode>General</c:formatCode>
                <c:ptCount val="3"/>
                <c:pt idx="0">
                  <c:v>0.15313027527020409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01-1848-B4A5-0277DAAC035B}"/>
            </c:ext>
          </c:extLst>
        </c:ser>
        <c:ser>
          <c:idx val="12"/>
          <c:order val="12"/>
          <c:tx>
            <c:strRef>
              <c:f>Trends!$Z$15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Trends!$AA$15:$AC$15</c:f>
              <c:numCache>
                <c:formatCode>General</c:formatCode>
                <c:ptCount val="3"/>
                <c:pt idx="0">
                  <c:v>0.94627104980341903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01-1848-B4A5-0277DAAC035B}"/>
            </c:ext>
          </c:extLst>
        </c:ser>
        <c:ser>
          <c:idx val="13"/>
          <c:order val="13"/>
          <c:tx>
            <c:strRef>
              <c:f>Trends!$Z$16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Trends!$AA$16:$AC$16</c:f>
              <c:numCache>
                <c:formatCode>General</c:formatCode>
                <c:ptCount val="3"/>
                <c:pt idx="0">
                  <c:v>0.68797486042621392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01-1848-B4A5-0277DAAC035B}"/>
            </c:ext>
          </c:extLst>
        </c:ser>
        <c:ser>
          <c:idx val="14"/>
          <c:order val="14"/>
          <c:tx>
            <c:strRef>
              <c:f>Trends!$Z$17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Trends!$AA$17:$AC$17</c:f>
              <c:numCache>
                <c:formatCode>General</c:formatCode>
                <c:ptCount val="3"/>
                <c:pt idx="0">
                  <c:v>0.54167325348474249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01-1848-B4A5-0277DAAC035B}"/>
            </c:ext>
          </c:extLst>
        </c:ser>
        <c:ser>
          <c:idx val="15"/>
          <c:order val="15"/>
          <c:tx>
            <c:strRef>
              <c:f>Trends!$Z$18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Trends!$AA$2:$AC$2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Trends!$AA$18:$AC$18</c:f>
              <c:numCache>
                <c:formatCode>General</c:formatCode>
                <c:ptCount val="3"/>
                <c:pt idx="0">
                  <c:v>0.43404963957458631</c:v>
                </c:pt>
                <c:pt idx="1">
                  <c:v>0.64559472109694371</c:v>
                </c:pt>
                <c:pt idx="2">
                  <c:v>0.41837381130233925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401-1848-B4A5-0277DAAC0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IAA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Trends!$Z$22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Trends!$AA$22:$AC$22</c:f>
              <c:numCache>
                <c:formatCode>General</c:formatCode>
                <c:ptCount val="3"/>
                <c:pt idx="0">
                  <c:v>1.1509848942170549E-3</c:v>
                </c:pt>
                <c:pt idx="1">
                  <c:v>1.3383069316299975E-4</c:v>
                </c:pt>
                <c:pt idx="2">
                  <c:v>1.3497829223220535E-4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C-174A-928F-3068D93AB57D}"/>
            </c:ext>
          </c:extLst>
        </c:ser>
        <c:ser>
          <c:idx val="1"/>
          <c:order val="1"/>
          <c:tx>
            <c:strRef>
              <c:f>Trends!$Z$23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Trends!$AA$23:$AC$23</c:f>
              <c:numCache>
                <c:formatCode>General</c:formatCode>
                <c:ptCount val="3"/>
                <c:pt idx="0">
                  <c:v>1.1522098007114501E-4</c:v>
                </c:pt>
                <c:pt idx="1">
                  <c:v>8.1305454661908334E-4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C-174A-928F-3068D93AB57D}"/>
            </c:ext>
          </c:extLst>
        </c:ser>
        <c:ser>
          <c:idx val="2"/>
          <c:order val="2"/>
          <c:tx>
            <c:strRef>
              <c:f>Trends!$Z$24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Trends!$AA$24:$AC$24</c:f>
              <c:numCache>
                <c:formatCode>General</c:formatCode>
                <c:ptCount val="3"/>
                <c:pt idx="0">
                  <c:v>1.2303534869788938E-3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C-174A-928F-3068D93AB57D}"/>
            </c:ext>
          </c:extLst>
        </c:ser>
        <c:ser>
          <c:idx val="3"/>
          <c:order val="3"/>
          <c:tx>
            <c:strRef>
              <c:f>Trends!$Z$25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Trends!$AA$25:$AC$25</c:f>
              <c:numCache>
                <c:formatCode>General</c:formatCode>
                <c:ptCount val="3"/>
                <c:pt idx="0">
                  <c:v>3.6373168481550087E-3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7-5140-91CB-0409108FB9A7}"/>
            </c:ext>
          </c:extLst>
        </c:ser>
        <c:ser>
          <c:idx val="4"/>
          <c:order val="4"/>
          <c:tx>
            <c:strRef>
              <c:f>Trends!$Z$26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Trends!$AA$26:$AC$26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7.971588289317029E-2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7-5140-91CB-0409108FB9A7}"/>
            </c:ext>
          </c:extLst>
        </c:ser>
        <c:ser>
          <c:idx val="5"/>
          <c:order val="5"/>
          <c:tx>
            <c:strRef>
              <c:f>Trends!$Z$27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Trends!$AA$27:$AC$27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7-5140-91CB-0409108FB9A7}"/>
            </c:ext>
          </c:extLst>
        </c:ser>
        <c:ser>
          <c:idx val="6"/>
          <c:order val="6"/>
          <c:tx>
            <c:strRef>
              <c:f>Trends!$Z$28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Trends!$AA$28:$AC$28</c:f>
              <c:numCache>
                <c:formatCode>General</c:formatCode>
                <c:ptCount val="3"/>
                <c:pt idx="0">
                  <c:v>1.2146696924004175E-2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7-5140-91CB-0409108FB9A7}"/>
            </c:ext>
          </c:extLst>
        </c:ser>
        <c:ser>
          <c:idx val="7"/>
          <c:order val="7"/>
          <c:tx>
            <c:strRef>
              <c:f>Trends!$Z$29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Trends!$AA$29:$AC$29</c:f>
              <c:numCache>
                <c:formatCode>General</c:formatCode>
                <c:ptCount val="3"/>
                <c:pt idx="0">
                  <c:v>4.7735973043247322E-3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97-5140-91CB-0409108FB9A7}"/>
            </c:ext>
          </c:extLst>
        </c:ser>
        <c:ser>
          <c:idx val="8"/>
          <c:order val="8"/>
          <c:tx>
            <c:strRef>
              <c:f>Trends!$Z$30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Trends!$AA$30:$AC$30</c:f>
              <c:numCache>
                <c:formatCode>General</c:formatCode>
                <c:ptCount val="3"/>
                <c:pt idx="0">
                  <c:v>7.7296468947656656E-4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97-5140-91CB-0409108FB9A7}"/>
            </c:ext>
          </c:extLst>
        </c:ser>
        <c:ser>
          <c:idx val="9"/>
          <c:order val="9"/>
          <c:tx>
            <c:strRef>
              <c:f>Trends!$Z$31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Trends!$AA$31:$AC$31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97-5140-91CB-0409108FB9A7}"/>
            </c:ext>
          </c:extLst>
        </c:ser>
        <c:ser>
          <c:idx val="10"/>
          <c:order val="10"/>
          <c:tx>
            <c:strRef>
              <c:f>Trends!$Z$32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Trends!$AA$32:$AC$32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97-5140-91CB-0409108FB9A7}"/>
            </c:ext>
          </c:extLst>
        </c:ser>
        <c:ser>
          <c:idx val="11"/>
          <c:order val="11"/>
          <c:tx>
            <c:strRef>
              <c:f>Trends!$Z$33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Trends!$AA$33:$AC$33</c:f>
              <c:numCache>
                <c:formatCode>General</c:formatCode>
                <c:ptCount val="3"/>
                <c:pt idx="0">
                  <c:v>7.6315342724208094E-4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97-5140-91CB-0409108FB9A7}"/>
            </c:ext>
          </c:extLst>
        </c:ser>
        <c:ser>
          <c:idx val="12"/>
          <c:order val="12"/>
          <c:tx>
            <c:strRef>
              <c:f>Trends!$Z$34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Trends!$AA$34:$AC$34</c:f>
              <c:numCache>
                <c:formatCode>General</c:formatCode>
                <c:ptCount val="3"/>
                <c:pt idx="0">
                  <c:v>5.6167792262229689E-3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97-5140-91CB-0409108FB9A7}"/>
            </c:ext>
          </c:extLst>
        </c:ser>
        <c:ser>
          <c:idx val="13"/>
          <c:order val="13"/>
          <c:tx>
            <c:strRef>
              <c:f>Trends!$Z$35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Trends!$AA$35:$AC$35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97-5140-91CB-0409108FB9A7}"/>
            </c:ext>
          </c:extLst>
        </c:ser>
        <c:ser>
          <c:idx val="14"/>
          <c:order val="14"/>
          <c:tx>
            <c:strRef>
              <c:f>Trends!$Z$36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Trends!$AA$36:$AC$36</c:f>
              <c:numCache>
                <c:formatCode>General</c:formatCode>
                <c:ptCount val="3"/>
                <c:pt idx="0">
                  <c:v>9.0557816379027565E-5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7-5140-91CB-0409108FB9A7}"/>
            </c:ext>
          </c:extLst>
        </c:ser>
        <c:ser>
          <c:idx val="15"/>
          <c:order val="15"/>
          <c:tx>
            <c:strRef>
              <c:f>Trends!$Z$37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Trends!$AA$21:$AC$21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Trends!$AA$37:$AC$37</c:f>
              <c:numCache>
                <c:formatCode>General</c:formatCode>
                <c:ptCount val="3"/>
                <c:pt idx="0">
                  <c:v>2.0198750398047771E-3</c:v>
                </c:pt>
                <c:pt idx="1">
                  <c:v>2.0165717033238093E-2</c:v>
                </c:pt>
                <c:pt idx="2">
                  <c:v>4.5059430744068449E-5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97-5140-91CB-0409108FB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I3A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Trends!$AE$3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Trends!$AF$3:$AH$3</c:f>
              <c:numCache>
                <c:formatCode>General</c:formatCode>
                <c:ptCount val="3"/>
                <c:pt idx="0">
                  <c:v>1.1509848942170549E-3</c:v>
                </c:pt>
                <c:pt idx="1">
                  <c:v>1.8163120932119258E-2</c:v>
                </c:pt>
                <c:pt idx="2">
                  <c:v>2.4068111751586411E-2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0-1B41-941F-20AF34DF3F00}"/>
            </c:ext>
          </c:extLst>
        </c:ser>
        <c:ser>
          <c:idx val="1"/>
          <c:order val="1"/>
          <c:tx>
            <c:strRef>
              <c:f>Trends!$AE$4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Trends!$AF$4:$AH$4</c:f>
              <c:numCache>
                <c:formatCode>General</c:formatCode>
                <c:ptCount val="3"/>
                <c:pt idx="0">
                  <c:v>1.1522098007114501E-4</c:v>
                </c:pt>
                <c:pt idx="1">
                  <c:v>4.5167492423961314E-2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0-1B41-941F-20AF34DF3F00}"/>
            </c:ext>
          </c:extLst>
        </c:ser>
        <c:ser>
          <c:idx val="2"/>
          <c:order val="2"/>
          <c:tx>
            <c:strRef>
              <c:f>Trends!$AE$5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Trends!$AF$5:$AH$5</c:f>
              <c:numCache>
                <c:formatCode>General</c:formatCode>
                <c:ptCount val="3"/>
                <c:pt idx="0">
                  <c:v>1.2303534869788938E-3</c:v>
                </c:pt>
                <c:pt idx="1">
                  <c:v>3.015779872457321E-2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0-1B41-941F-20AF34DF3F00}"/>
            </c:ext>
          </c:extLst>
        </c:ser>
        <c:ser>
          <c:idx val="3"/>
          <c:order val="3"/>
          <c:tx>
            <c:strRef>
              <c:f>Trends!$AE$6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Trends!$AF$6:$AH$6</c:f>
              <c:numCache>
                <c:formatCode>General</c:formatCode>
                <c:ptCount val="3"/>
                <c:pt idx="0">
                  <c:v>3.6373168481550087E-3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E-D642-99F7-7AB27EB493BF}"/>
            </c:ext>
          </c:extLst>
        </c:ser>
        <c:ser>
          <c:idx val="4"/>
          <c:order val="4"/>
          <c:tx>
            <c:strRef>
              <c:f>Trends!$AE$7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Trends!$AF$7:$AH$7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5.3466320871190104E-3</c:v>
                </c:pt>
                <c:pt idx="2">
                  <c:v>3.2867975424633314E-3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E-D642-99F7-7AB27EB493BF}"/>
            </c:ext>
          </c:extLst>
        </c:ser>
        <c:ser>
          <c:idx val="5"/>
          <c:order val="5"/>
          <c:tx>
            <c:strRef>
              <c:f>Trends!$AE$8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Trends!$AF$8:$AH$8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E-D642-99F7-7AB27EB493BF}"/>
            </c:ext>
          </c:extLst>
        </c:ser>
        <c:ser>
          <c:idx val="6"/>
          <c:order val="6"/>
          <c:tx>
            <c:strRef>
              <c:f>Trends!$AE$9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Trends!$AF$9:$AH$9</c:f>
              <c:numCache>
                <c:formatCode>General</c:formatCode>
                <c:ptCount val="3"/>
                <c:pt idx="0">
                  <c:v>1.2146696924004175E-2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E-D642-99F7-7AB27EB493BF}"/>
            </c:ext>
          </c:extLst>
        </c:ser>
        <c:ser>
          <c:idx val="7"/>
          <c:order val="7"/>
          <c:tx>
            <c:strRef>
              <c:f>Trends!$AE$10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Trends!$AF$10:$AH$10</c:f>
              <c:numCache>
                <c:formatCode>General</c:formatCode>
                <c:ptCount val="3"/>
                <c:pt idx="0">
                  <c:v>4.7735973043247322E-3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E-D642-99F7-7AB27EB493BF}"/>
            </c:ext>
          </c:extLst>
        </c:ser>
        <c:ser>
          <c:idx val="8"/>
          <c:order val="8"/>
          <c:tx>
            <c:strRef>
              <c:f>Trends!$AE$11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Trends!$AF$11:$AH$11</c:f>
              <c:numCache>
                <c:formatCode>General</c:formatCode>
                <c:ptCount val="3"/>
                <c:pt idx="0">
                  <c:v>7.7296468947656656E-4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FE-D642-99F7-7AB27EB493BF}"/>
            </c:ext>
          </c:extLst>
        </c:ser>
        <c:ser>
          <c:idx val="9"/>
          <c:order val="9"/>
          <c:tx>
            <c:strRef>
              <c:f>Trends!$AE$12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Trends!$AF$12:$AH$12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FE-D642-99F7-7AB27EB493BF}"/>
            </c:ext>
          </c:extLst>
        </c:ser>
        <c:ser>
          <c:idx val="10"/>
          <c:order val="10"/>
          <c:tx>
            <c:strRef>
              <c:f>Trends!$AE$13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Trends!$AF$13:$AH$13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FE-D642-99F7-7AB27EB493BF}"/>
            </c:ext>
          </c:extLst>
        </c:ser>
        <c:ser>
          <c:idx val="11"/>
          <c:order val="11"/>
          <c:tx>
            <c:strRef>
              <c:f>Trends!$AE$14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Trends!$AF$14:$AH$14</c:f>
              <c:numCache>
                <c:formatCode>General</c:formatCode>
                <c:ptCount val="3"/>
                <c:pt idx="0">
                  <c:v>7.6315342724208094E-4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FE-D642-99F7-7AB27EB493BF}"/>
            </c:ext>
          </c:extLst>
        </c:ser>
        <c:ser>
          <c:idx val="12"/>
          <c:order val="12"/>
          <c:tx>
            <c:strRef>
              <c:f>Trends!$AE$15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Trends!$AF$15:$AH$15</c:f>
              <c:numCache>
                <c:formatCode>General</c:formatCode>
                <c:ptCount val="3"/>
                <c:pt idx="0">
                  <c:v>5.6167792262229689E-3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FE-D642-99F7-7AB27EB493BF}"/>
            </c:ext>
          </c:extLst>
        </c:ser>
        <c:ser>
          <c:idx val="13"/>
          <c:order val="13"/>
          <c:tx>
            <c:strRef>
              <c:f>Trends!$AE$16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Trends!$AF$16:$AH$16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FE-D642-99F7-7AB27EB493BF}"/>
            </c:ext>
          </c:extLst>
        </c:ser>
        <c:ser>
          <c:idx val="14"/>
          <c:order val="14"/>
          <c:tx>
            <c:strRef>
              <c:f>Trends!$AE$17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Trends!$AF$17:$AH$17</c:f>
              <c:numCache>
                <c:formatCode>General</c:formatCode>
                <c:ptCount val="3"/>
                <c:pt idx="0">
                  <c:v>9.0557816379027565E-5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FE-D642-99F7-7AB27EB493BF}"/>
            </c:ext>
          </c:extLst>
        </c:ser>
        <c:ser>
          <c:idx val="15"/>
          <c:order val="15"/>
          <c:tx>
            <c:strRef>
              <c:f>Trends!$AE$18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Trends!$AF$2:$AH$2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Trends!$AF$18:$AH$18</c:f>
              <c:numCache>
                <c:formatCode>General</c:formatCode>
                <c:ptCount val="3"/>
                <c:pt idx="0">
                  <c:v>2.0198750398047771E-3</c:v>
                </c:pt>
                <c:pt idx="1">
                  <c:v>2.4708761041943198E-2</c:v>
                </c:pt>
                <c:pt idx="2">
                  <c:v>9.1183364313499136E-3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FE-D642-99F7-7AB27EB4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I3CA</a:t>
            </a:r>
            <a:r>
              <a:rPr lang="en-US" baseline="0"/>
              <a:t> Variant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Trends!$AE$22</c:f>
              <c:strCache>
                <c:ptCount val="1"/>
                <c:pt idx="0">
                  <c:v>MDCOL002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Trends!$AF$22:$AH$22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9.259099903196788E-3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5-244A-9778-823F6A924B5D}"/>
            </c:ext>
          </c:extLst>
        </c:ser>
        <c:ser>
          <c:idx val="1"/>
          <c:order val="1"/>
          <c:tx>
            <c:strRef>
              <c:f>Trends!$AE$23</c:f>
              <c:strCache>
                <c:ptCount val="1"/>
                <c:pt idx="0">
                  <c:v>MDCOL003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Trends!$AF$23:$AH$23</c:f>
              <c:numCache>
                <c:formatCode>General</c:formatCode>
                <c:ptCount val="3"/>
                <c:pt idx="0">
                  <c:v>3.4703453412709272E-2</c:v>
                </c:pt>
                <c:pt idx="1">
                  <c:v>9.9999999999999995E-8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5-244A-9778-823F6A924B5D}"/>
            </c:ext>
          </c:extLst>
        </c:ser>
        <c:ser>
          <c:idx val="2"/>
          <c:order val="2"/>
          <c:tx>
            <c:strRef>
              <c:f>Trends!$AE$24</c:f>
              <c:strCache>
                <c:ptCount val="1"/>
                <c:pt idx="0">
                  <c:v>MDCOL004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Trends!$AF$24:$AH$24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5-244A-9778-823F6A924B5D}"/>
            </c:ext>
          </c:extLst>
        </c:ser>
        <c:ser>
          <c:idx val="3"/>
          <c:order val="3"/>
          <c:tx>
            <c:strRef>
              <c:f>Trends!$AE$25</c:f>
              <c:strCache>
                <c:ptCount val="1"/>
                <c:pt idx="0">
                  <c:v>MDCOL005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Trends!$AF$25:$AH$25</c:f>
              <c:numCache>
                <c:formatCode>General</c:formatCode>
                <c:ptCount val="3"/>
                <c:pt idx="0">
                  <c:v>0.15709728347318408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7-7743-B8BA-F1BF7B960719}"/>
            </c:ext>
          </c:extLst>
        </c:ser>
        <c:ser>
          <c:idx val="4"/>
          <c:order val="4"/>
          <c:tx>
            <c:strRef>
              <c:f>Trends!$AE$26</c:f>
              <c:strCache>
                <c:ptCount val="1"/>
                <c:pt idx="0">
                  <c:v>MDCOL006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Trends!$AF$26:$AH$26</c:f>
              <c:numCache>
                <c:formatCode>General</c:formatCode>
                <c:ptCount val="3"/>
                <c:pt idx="0">
                  <c:v>9.9999999999999995E-8</c:v>
                </c:pt>
                <c:pt idx="1">
                  <c:v>4.8691642752859088E-2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7-7743-B8BA-F1BF7B960719}"/>
            </c:ext>
          </c:extLst>
        </c:ser>
        <c:ser>
          <c:idx val="5"/>
          <c:order val="5"/>
          <c:tx>
            <c:strRef>
              <c:f>Trends!$AE$27</c:f>
              <c:strCache>
                <c:ptCount val="1"/>
                <c:pt idx="0">
                  <c:v>MDCOL015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Trends!$AF$27:$AH$27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7-7743-B8BA-F1BF7B960719}"/>
            </c:ext>
          </c:extLst>
        </c:ser>
        <c:ser>
          <c:idx val="6"/>
          <c:order val="6"/>
          <c:tx>
            <c:strRef>
              <c:f>Trends!$AE$28</c:f>
              <c:strCache>
                <c:ptCount val="1"/>
                <c:pt idx="0">
                  <c:v>MDCOL025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Trends!$AF$28:$AH$28</c:f>
              <c:numCache>
                <c:formatCode>General</c:formatCode>
                <c:ptCount val="3"/>
                <c:pt idx="0">
                  <c:v>2.9943237249632017E-2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37-7743-B8BA-F1BF7B960719}"/>
            </c:ext>
          </c:extLst>
        </c:ser>
        <c:ser>
          <c:idx val="7"/>
          <c:order val="7"/>
          <c:tx>
            <c:strRef>
              <c:f>Trends!$AE$29</c:f>
              <c:strCache>
                <c:ptCount val="1"/>
                <c:pt idx="0">
                  <c:v>MDCOL027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Trends!$AF$29:$AH$29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37-7743-B8BA-F1BF7B960719}"/>
            </c:ext>
          </c:extLst>
        </c:ser>
        <c:ser>
          <c:idx val="8"/>
          <c:order val="8"/>
          <c:tx>
            <c:strRef>
              <c:f>Trends!$AE$30</c:f>
              <c:strCache>
                <c:ptCount val="1"/>
                <c:pt idx="0">
                  <c:v>MDCOL028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Trends!$AF$30:$AH$30</c:f>
              <c:numCache>
                <c:formatCode>General</c:formatCode>
                <c:ptCount val="3"/>
                <c:pt idx="0">
                  <c:v>3.5664105971733473E-2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37-7743-B8BA-F1BF7B960719}"/>
            </c:ext>
          </c:extLst>
        </c:ser>
        <c:ser>
          <c:idx val="9"/>
          <c:order val="9"/>
          <c:tx>
            <c:strRef>
              <c:f>Trends!$AE$31</c:f>
              <c:strCache>
                <c:ptCount val="1"/>
                <c:pt idx="0">
                  <c:v>MDCOL033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Trends!$AF$31:$AH$31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37-7743-B8BA-F1BF7B960719}"/>
            </c:ext>
          </c:extLst>
        </c:ser>
        <c:ser>
          <c:idx val="10"/>
          <c:order val="10"/>
          <c:tx>
            <c:strRef>
              <c:f>Trends!$AE$32</c:f>
              <c:strCache>
                <c:ptCount val="1"/>
                <c:pt idx="0">
                  <c:v>MDCOL036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Trends!$AF$32:$AH$32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37-7743-B8BA-F1BF7B960719}"/>
            </c:ext>
          </c:extLst>
        </c:ser>
        <c:ser>
          <c:idx val="11"/>
          <c:order val="11"/>
          <c:tx>
            <c:strRef>
              <c:f>Trends!$AE$33</c:f>
              <c:strCache>
                <c:ptCount val="1"/>
                <c:pt idx="0">
                  <c:v>MDCOL039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Trends!$AF$33:$AH$33</c:f>
              <c:numCache>
                <c:formatCode>General</c:formatCode>
                <c:ptCount val="3"/>
                <c:pt idx="0">
                  <c:v>5.1485813959725395E-2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37-7743-B8BA-F1BF7B960719}"/>
            </c:ext>
          </c:extLst>
        </c:ser>
        <c:ser>
          <c:idx val="12"/>
          <c:order val="12"/>
          <c:tx>
            <c:strRef>
              <c:f>Trends!$AE$34</c:f>
              <c:strCache>
                <c:ptCount val="1"/>
                <c:pt idx="0">
                  <c:v>MDCOL053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Trends!$AF$34:$AH$34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37-7743-B8BA-F1BF7B960719}"/>
            </c:ext>
          </c:extLst>
        </c:ser>
        <c:ser>
          <c:idx val="13"/>
          <c:order val="13"/>
          <c:tx>
            <c:strRef>
              <c:f>Trends!$AE$35</c:f>
              <c:strCache>
                <c:ptCount val="1"/>
                <c:pt idx="0">
                  <c:v>MDCOL055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Trends!$AF$35:$AH$35</c:f>
              <c:numCache>
                <c:formatCode>General</c:formatCode>
                <c:ptCount val="3"/>
                <c:pt idx="0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37-7743-B8BA-F1BF7B960719}"/>
            </c:ext>
          </c:extLst>
        </c:ser>
        <c:ser>
          <c:idx val="14"/>
          <c:order val="14"/>
          <c:tx>
            <c:strRef>
              <c:f>Trends!$AE$36</c:f>
              <c:strCache>
                <c:ptCount val="1"/>
                <c:pt idx="0">
                  <c:v>MDCOL062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Trends!$AF$36:$AH$36</c:f>
              <c:numCache>
                <c:formatCode>General</c:formatCode>
                <c:ptCount val="3"/>
                <c:pt idx="0">
                  <c:v>1.2895096774688974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37-7743-B8BA-F1BF7B960719}"/>
            </c:ext>
          </c:extLst>
        </c:ser>
        <c:ser>
          <c:idx val="15"/>
          <c:order val="15"/>
          <c:tx>
            <c:strRef>
              <c:f>Trends!$AE$37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Trends!$AF$21:$AH$21</c:f>
              <c:strCache>
                <c:ptCount val="3"/>
                <c:pt idx="0">
                  <c:v>Baseline</c:v>
                </c:pt>
                <c:pt idx="1">
                  <c:v>Pre-chemo</c:v>
                </c:pt>
                <c:pt idx="2">
                  <c:v>Post-chemo</c:v>
                </c:pt>
              </c:strCache>
            </c:strRef>
          </c:cat>
          <c:val>
            <c:numRef>
              <c:f>Trends!$AF$37:$AH$37</c:f>
              <c:numCache>
                <c:formatCode>General</c:formatCode>
                <c:ptCount val="3"/>
                <c:pt idx="0">
                  <c:v>0.10656029810239212</c:v>
                </c:pt>
                <c:pt idx="1">
                  <c:v>1.4487735664013969E-2</c:v>
                </c:pt>
                <c:pt idx="2">
                  <c:v>9.9999999999999995E-8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37-7743-B8BA-F1BF7B960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8656"/>
        <c:axId val="517226560"/>
      </c:lineChart>
      <c:catAx>
        <c:axId val="5289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6560"/>
        <c:crosses val="autoZero"/>
        <c:auto val="1"/>
        <c:lblAlgn val="ctr"/>
        <c:lblOffset val="100"/>
        <c:noMultiLvlLbl val="0"/>
      </c:catAx>
      <c:valAx>
        <c:axId val="517226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Standards'!$C$3</c:f>
              <c:strCache>
                <c:ptCount val="1"/>
                <c:pt idx="0">
                  <c:v>I3CA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</c:numCache>
            </c:numRef>
          </c:xVal>
          <c:yVal>
            <c:numRef>
              <c:f>'[1]Indole Standards'!$C$8:$C$16</c:f>
              <c:numCache>
                <c:formatCode>General</c:formatCode>
                <c:ptCount val="9"/>
                <c:pt idx="0">
                  <c:v>13.644</c:v>
                </c:pt>
                <c:pt idx="1">
                  <c:v>7.1020000000000003</c:v>
                </c:pt>
                <c:pt idx="2">
                  <c:v>2.8119999999999998</c:v>
                </c:pt>
                <c:pt idx="3">
                  <c:v>1.39</c:v>
                </c:pt>
                <c:pt idx="4">
                  <c:v>0.70099999999999996</c:v>
                </c:pt>
                <c:pt idx="5">
                  <c:v>0.28100000000000003</c:v>
                </c:pt>
                <c:pt idx="6">
                  <c:v>0.13800000000000001</c:v>
                </c:pt>
                <c:pt idx="7">
                  <c:v>2.7E-2</c:v>
                </c:pt>
                <c:pt idx="8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82-434C-89BF-AB0113142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Standards'!$D$3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</c:numCache>
            </c:numRef>
          </c:xVal>
          <c:yVal>
            <c:numRef>
              <c:f>'[1]Indole Standards'!$D$8:$D$16</c:f>
              <c:numCache>
                <c:formatCode>General</c:formatCode>
                <c:ptCount val="9"/>
                <c:pt idx="0">
                  <c:v>12.764000000000001</c:v>
                </c:pt>
                <c:pt idx="1">
                  <c:v>6.6239999999999997</c:v>
                </c:pt>
                <c:pt idx="2">
                  <c:v>2.653</c:v>
                </c:pt>
                <c:pt idx="3">
                  <c:v>1.3160000000000001</c:v>
                </c:pt>
                <c:pt idx="4">
                  <c:v>0.65300000000000002</c:v>
                </c:pt>
                <c:pt idx="5">
                  <c:v>0.26300000000000001</c:v>
                </c:pt>
                <c:pt idx="6">
                  <c:v>0.13200000000000001</c:v>
                </c:pt>
                <c:pt idx="7">
                  <c:v>2.7E-2</c:v>
                </c:pt>
                <c:pt idx="8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70-7342-A333-EB7535F2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Standards'!$E$3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</c:numCache>
            </c:numRef>
          </c:xVal>
          <c:yVal>
            <c:numRef>
              <c:f>'[1]Indole Standards'!$E$8:$E$16</c:f>
              <c:numCache>
                <c:formatCode>General</c:formatCode>
                <c:ptCount val="9"/>
                <c:pt idx="0">
                  <c:v>7.3043333333333331</c:v>
                </c:pt>
                <c:pt idx="1">
                  <c:v>3.81</c:v>
                </c:pt>
                <c:pt idx="2">
                  <c:v>1.5309999999999999</c:v>
                </c:pt>
                <c:pt idx="3">
                  <c:v>0.76100000000000001</c:v>
                </c:pt>
                <c:pt idx="4">
                  <c:v>0.373</c:v>
                </c:pt>
                <c:pt idx="5">
                  <c:v>0.153</c:v>
                </c:pt>
                <c:pt idx="6">
                  <c:v>7.8E-2</c:v>
                </c:pt>
                <c:pt idx="7">
                  <c:v>1.7000000000000001E-2</c:v>
                </c:pt>
                <c:pt idx="8">
                  <c:v>8.9999999999999993E-3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7C-B740-B021-83580C770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Standards'!$F$3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</c:numCache>
            </c:numRef>
          </c:xVal>
          <c:yVal>
            <c:numRef>
              <c:f>'[1]Indole Standards'!$F$8:$F$16</c:f>
              <c:numCache>
                <c:formatCode>General</c:formatCode>
                <c:ptCount val="9"/>
                <c:pt idx="0">
                  <c:v>7.0896666666666661</c:v>
                </c:pt>
                <c:pt idx="1">
                  <c:v>3.53</c:v>
                </c:pt>
                <c:pt idx="2">
                  <c:v>1.4139999999999999</c:v>
                </c:pt>
                <c:pt idx="3">
                  <c:v>0.69799999999999995</c:v>
                </c:pt>
                <c:pt idx="4">
                  <c:v>0.34599999999999997</c:v>
                </c:pt>
                <c:pt idx="5">
                  <c:v>0.13800000000000001</c:v>
                </c:pt>
                <c:pt idx="6">
                  <c:v>6.9000000000000006E-2</c:v>
                </c:pt>
                <c:pt idx="7">
                  <c:v>1.2999999999999999E-2</c:v>
                </c:pt>
                <c:pt idx="8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A1-6C4B-BD9E-96FA9E90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Standards'!$G$3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</c:numCache>
            </c:numRef>
          </c:xVal>
          <c:yVal>
            <c:numRef>
              <c:f>'[1]Indole Standards'!$G$8:$G$16</c:f>
              <c:numCache>
                <c:formatCode>General</c:formatCode>
                <c:ptCount val="9"/>
                <c:pt idx="0">
                  <c:v>10.371</c:v>
                </c:pt>
                <c:pt idx="1">
                  <c:v>5.3739999999999997</c:v>
                </c:pt>
                <c:pt idx="2">
                  <c:v>2.1459999999999999</c:v>
                </c:pt>
                <c:pt idx="3">
                  <c:v>1.056</c:v>
                </c:pt>
                <c:pt idx="4">
                  <c:v>0.52</c:v>
                </c:pt>
                <c:pt idx="5">
                  <c:v>0.20799999999999999</c:v>
                </c:pt>
                <c:pt idx="6">
                  <c:v>0.106</c:v>
                </c:pt>
                <c:pt idx="7">
                  <c:v>1.7000000000000001E-2</c:v>
                </c:pt>
                <c:pt idx="8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B-B542-BAEC-8F6BB645E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Standards'!$H$3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625791115733176"/>
                  <c:y val="1.9682146874497829E-2"/>
                </c:manualLayout>
              </c:layout>
              <c:numFmt formatCode="General" sourceLinked="0"/>
              <c:spPr>
                <a:solidFill>
                  <a:schemeClr val="accent4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Standards'!$B$8:$B$16</c:f>
              <c:numCache>
                <c:formatCode>General</c:formatCode>
                <c:ptCount val="9"/>
              </c:numCache>
            </c:numRef>
          </c:xVal>
          <c:yVal>
            <c:numRef>
              <c:f>'[1]Indole Standards'!$H$8:$H$16</c:f>
              <c:numCache>
                <c:formatCode>General</c:formatCode>
                <c:ptCount val="9"/>
                <c:pt idx="0">
                  <c:v>8.3226666666666667</c:v>
                </c:pt>
                <c:pt idx="1">
                  <c:v>4.1749999999999998</c:v>
                </c:pt>
                <c:pt idx="2">
                  <c:v>1.6519999999999999</c:v>
                </c:pt>
                <c:pt idx="3">
                  <c:v>0.81599999999999995</c:v>
                </c:pt>
                <c:pt idx="4">
                  <c:v>0.40899999999999997</c:v>
                </c:pt>
                <c:pt idx="5">
                  <c:v>0.16400000000000001</c:v>
                </c:pt>
                <c:pt idx="6">
                  <c:v>8.3000000000000004E-2</c:v>
                </c:pt>
                <c:pt idx="7">
                  <c:v>1.4E-2</c:v>
                </c:pt>
                <c:pt idx="8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97-4E41-A3F0-F25B51CEA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71708017629872"/>
          <c:y val="0.16791836734693877"/>
          <c:w val="0.8342326548804041"/>
          <c:h val="0.637428571428571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'[1]Indole Standards'!$C$3</c:f>
              <c:strCache>
                <c:ptCount val="1"/>
                <c:pt idx="0">
                  <c:v>I3CA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'[1]Indole Standards'!$B$29:$B$32</c:f>
              <c:numCache>
                <c:formatCode>General</c:formatCode>
                <c:ptCount val="4"/>
              </c:numCache>
            </c:numRef>
          </c:xVal>
          <c:yVal>
            <c:numRef>
              <c:f>'[1]Indole Standards'!$C$29:$C$32</c:f>
              <c:numCache>
                <c:formatCode>General</c:formatCode>
                <c:ptCount val="4"/>
                <c:pt idx="0">
                  <c:v>7.4790000000000001</c:v>
                </c:pt>
                <c:pt idx="1">
                  <c:v>0.12</c:v>
                </c:pt>
                <c:pt idx="2">
                  <c:v>8.2000000000000003E-2</c:v>
                </c:pt>
                <c:pt idx="3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4-3E4F-B14C-6BB75A40C889}"/>
            </c:ext>
          </c:extLst>
        </c:ser>
        <c:ser>
          <c:idx val="1"/>
          <c:order val="1"/>
          <c:tx>
            <c:strRef>
              <c:f>'[1]Indole Standards'!$D$28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3983600967201932"/>
                  <c:y val="3.4371790482711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Standards'!$B$29:$B$32</c:f>
              <c:numCache>
                <c:formatCode>General</c:formatCode>
                <c:ptCount val="4"/>
              </c:numCache>
            </c:numRef>
          </c:xVal>
          <c:yVal>
            <c:numRef>
              <c:f>'[1]Indole Standards'!$D$29:$D$32</c:f>
              <c:numCache>
                <c:formatCode>General</c:formatCode>
                <c:ptCount val="4"/>
                <c:pt idx="0">
                  <c:v>6.923</c:v>
                </c:pt>
                <c:pt idx="1">
                  <c:v>0.159</c:v>
                </c:pt>
                <c:pt idx="2">
                  <c:v>0.121</c:v>
                </c:pt>
                <c:pt idx="3">
                  <c:v>6.6000000000000003E-2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84-3E4F-B14C-6BB75A40C889}"/>
            </c:ext>
          </c:extLst>
        </c:ser>
        <c:ser>
          <c:idx val="2"/>
          <c:order val="2"/>
          <c:tx>
            <c:strRef>
              <c:f>'[1]Indole Standards'!$E$28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49166098332196E-2"/>
                  <c:y val="0.345786293976680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'[1]Indole Standards'!$B$29:$B$32</c:f>
              <c:numCache>
                <c:formatCode>General</c:formatCode>
                <c:ptCount val="4"/>
              </c:numCache>
            </c:numRef>
          </c:xVal>
          <c:yVal>
            <c:numRef>
              <c:f>'[1]Indole Standards'!$E$29:$E$32</c:f>
              <c:numCache>
                <c:formatCode>General</c:formatCode>
                <c:ptCount val="4"/>
                <c:pt idx="0">
                  <c:v>4.1589999999999998</c:v>
                </c:pt>
                <c:pt idx="1">
                  <c:v>6.7000000000000004E-2</c:v>
                </c:pt>
                <c:pt idx="2">
                  <c:v>4.3999999999999997E-2</c:v>
                </c:pt>
                <c:pt idx="3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84-3E4F-B14C-6BB75A40C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358207"/>
        <c:axId val="332855615"/>
      </c:scatterChart>
      <c:valAx>
        <c:axId val="332358207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855615"/>
        <c:crossesAt val="1.0000000000000002E-3"/>
        <c:crossBetween val="midCat"/>
      </c:valAx>
      <c:valAx>
        <c:axId val="33285561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2358207"/>
        <c:crossesAt val="1.0000000000000002E-3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412750</xdr:colOff>
      <xdr:row>0</xdr:row>
      <xdr:rowOff>104775</xdr:rowOff>
    </xdr:from>
    <xdr:to>
      <xdr:col>14</xdr:col>
      <xdr:colOff>31750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8AF6E-E5DB-5D93-2460-BBEABBD10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269875</xdr:colOff>
      <xdr:row>0</xdr:row>
      <xdr:rowOff>104775</xdr:rowOff>
    </xdr:from>
    <xdr:to>
      <xdr:col>19</xdr:col>
      <xdr:colOff>714375</xdr:colOff>
      <xdr:row>14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1DD20C-0317-26C7-CE5D-92FE95656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412750</xdr:colOff>
      <xdr:row>15</xdr:row>
      <xdr:rowOff>147108</xdr:rowOff>
    </xdr:from>
    <xdr:to>
      <xdr:col>14</xdr:col>
      <xdr:colOff>31750</xdr:colOff>
      <xdr:row>30</xdr:row>
      <xdr:rowOff>32808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68D6D8-056B-1B9F-DE94-A8ABACFE9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269875</xdr:colOff>
      <xdr:row>15</xdr:row>
      <xdr:rowOff>147108</xdr:rowOff>
    </xdr:from>
    <xdr:to>
      <xdr:col>19</xdr:col>
      <xdr:colOff>714375</xdr:colOff>
      <xdr:row>30</xdr:row>
      <xdr:rowOff>32808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71BF90-01C1-8C99-8638-8735E837E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412750</xdr:colOff>
      <xdr:row>30</xdr:row>
      <xdr:rowOff>189442</xdr:rowOff>
    </xdr:from>
    <xdr:to>
      <xdr:col>14</xdr:col>
      <xdr:colOff>31750</xdr:colOff>
      <xdr:row>45</xdr:row>
      <xdr:rowOff>75142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39D982-FD77-8C4F-64F1-8FF542D57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269875</xdr:colOff>
      <xdr:row>30</xdr:row>
      <xdr:rowOff>189442</xdr:rowOff>
    </xdr:from>
    <xdr:to>
      <xdr:col>19</xdr:col>
      <xdr:colOff>714375</xdr:colOff>
      <xdr:row>45</xdr:row>
      <xdr:rowOff>75142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218986-5CFF-FB15-2BB0-521657618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224002</xdr:colOff>
      <xdr:row>0</xdr:row>
      <xdr:rowOff>166797</xdr:rowOff>
    </xdr:from>
    <xdr:to>
      <xdr:col>13</xdr:col>
      <xdr:colOff>668502</xdr:colOff>
      <xdr:row>14</xdr:row>
      <xdr:rowOff>52497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44C29-5696-36A0-820D-B26C0B891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224002</xdr:colOff>
      <xdr:row>14</xdr:row>
      <xdr:rowOff>187603</xdr:rowOff>
    </xdr:from>
    <xdr:to>
      <xdr:col>13</xdr:col>
      <xdr:colOff>668502</xdr:colOff>
      <xdr:row>27</xdr:row>
      <xdr:rowOff>67530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E1CACE-DE76-D16F-BCDA-6114BE733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224002</xdr:colOff>
      <xdr:row>27</xdr:row>
      <xdr:rowOff>180935</xdr:rowOff>
    </xdr:from>
    <xdr:to>
      <xdr:col>13</xdr:col>
      <xdr:colOff>668502</xdr:colOff>
      <xdr:row>40</xdr:row>
      <xdr:rowOff>64646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0913DE-9F12-9DF5-4858-42587A51C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224002</xdr:colOff>
      <xdr:row>41</xdr:row>
      <xdr:rowOff>66823</xdr:rowOff>
    </xdr:from>
    <xdr:to>
      <xdr:col>13</xdr:col>
      <xdr:colOff>668502</xdr:colOff>
      <xdr:row>53</xdr:row>
      <xdr:rowOff>153175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D6D374-BA50-D7E3-E45A-F24A64638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12854</xdr:colOff>
      <xdr:row>0</xdr:row>
      <xdr:rowOff>169267</xdr:rowOff>
    </xdr:from>
    <xdr:to>
      <xdr:col>21</xdr:col>
      <xdr:colOff>64393</xdr:colOff>
      <xdr:row>14</xdr:row>
      <xdr:rowOff>50026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BAEFDD-DD93-79D9-D465-13E7E9AC9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12854</xdr:colOff>
      <xdr:row>14</xdr:row>
      <xdr:rowOff>187603</xdr:rowOff>
    </xdr:from>
    <xdr:to>
      <xdr:col>21</xdr:col>
      <xdr:colOff>64393</xdr:colOff>
      <xdr:row>27</xdr:row>
      <xdr:rowOff>67530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69FFA2-4C3A-2C5D-941C-EB57250D2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12854</xdr:colOff>
      <xdr:row>27</xdr:row>
      <xdr:rowOff>180935</xdr:rowOff>
    </xdr:from>
    <xdr:to>
      <xdr:col>21</xdr:col>
      <xdr:colOff>64393</xdr:colOff>
      <xdr:row>40</xdr:row>
      <xdr:rowOff>64646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2813EDA-94E0-123E-D556-6EBBB89E5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12854</xdr:colOff>
      <xdr:row>41</xdr:row>
      <xdr:rowOff>71483</xdr:rowOff>
    </xdr:from>
    <xdr:to>
      <xdr:col>21</xdr:col>
      <xdr:colOff>64393</xdr:colOff>
      <xdr:row>53</xdr:row>
      <xdr:rowOff>148514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F03BB18-0ACE-EF0F-5C92-3BCC1602D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239476</xdr:colOff>
      <xdr:row>14</xdr:row>
      <xdr:rowOff>187187</xdr:rowOff>
    </xdr:from>
    <xdr:to>
      <xdr:col>28</xdr:col>
      <xdr:colOff>291015</xdr:colOff>
      <xdr:row>27</xdr:row>
      <xdr:rowOff>67945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16B14D-D956-C440-810C-ECEE35227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239476</xdr:colOff>
      <xdr:row>27</xdr:row>
      <xdr:rowOff>182411</xdr:rowOff>
    </xdr:from>
    <xdr:to>
      <xdr:col>28</xdr:col>
      <xdr:colOff>291015</xdr:colOff>
      <xdr:row>40</xdr:row>
      <xdr:rowOff>63170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46596C7-30F7-364D-B647-F0AC2779D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239476</xdr:colOff>
      <xdr:row>41</xdr:row>
      <xdr:rowOff>71483</xdr:rowOff>
    </xdr:from>
    <xdr:to>
      <xdr:col>28</xdr:col>
      <xdr:colOff>291015</xdr:colOff>
      <xdr:row>53</xdr:row>
      <xdr:rowOff>148514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FD0D2B4-A1D0-6B45-83CE-D5A7ADFF7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240019</xdr:colOff>
      <xdr:row>0</xdr:row>
      <xdr:rowOff>169267</xdr:rowOff>
    </xdr:from>
    <xdr:to>
      <xdr:col>28</xdr:col>
      <xdr:colOff>290473</xdr:colOff>
      <xdr:row>14</xdr:row>
      <xdr:rowOff>50026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A73D44C-4E8C-7CDA-352A-22C8A4A0B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300182</xdr:colOff>
      <xdr:row>1</xdr:row>
      <xdr:rowOff>48491</xdr:rowOff>
    </xdr:from>
    <xdr:to>
      <xdr:col>13</xdr:col>
      <xdr:colOff>715819</xdr:colOff>
      <xdr:row>15</xdr:row>
      <xdr:rowOff>43873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701BF-3B5B-99DC-60B1-0D4FA7B8D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115454</xdr:colOff>
      <xdr:row>1</xdr:row>
      <xdr:rowOff>48491</xdr:rowOff>
    </xdr:from>
    <xdr:to>
      <xdr:col>19</xdr:col>
      <xdr:colOff>531090</xdr:colOff>
      <xdr:row>15</xdr:row>
      <xdr:rowOff>43873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EF4D4-369A-2222-9414-527453B8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300182</xdr:colOff>
      <xdr:row>16</xdr:row>
      <xdr:rowOff>99676</xdr:rowOff>
    </xdr:from>
    <xdr:to>
      <xdr:col>13</xdr:col>
      <xdr:colOff>715819</xdr:colOff>
      <xdr:row>30</xdr:row>
      <xdr:rowOff>95058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F2E74-B146-3A4D-9005-43C01A27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115454</xdr:colOff>
      <xdr:row>16</xdr:row>
      <xdr:rowOff>99676</xdr:rowOff>
    </xdr:from>
    <xdr:to>
      <xdr:col>19</xdr:col>
      <xdr:colOff>531090</xdr:colOff>
      <xdr:row>30</xdr:row>
      <xdr:rowOff>95058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BC4A04-5541-6B47-B061-B909E70AC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300182</xdr:colOff>
      <xdr:row>31</xdr:row>
      <xdr:rowOff>150861</xdr:rowOff>
    </xdr:from>
    <xdr:to>
      <xdr:col>13</xdr:col>
      <xdr:colOff>715819</xdr:colOff>
      <xdr:row>45</xdr:row>
      <xdr:rowOff>146243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9C017B-84DB-354F-8589-0C0C7E3888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115454</xdr:colOff>
      <xdr:row>31</xdr:row>
      <xdr:rowOff>150861</xdr:rowOff>
    </xdr:from>
    <xdr:to>
      <xdr:col>19</xdr:col>
      <xdr:colOff>531090</xdr:colOff>
      <xdr:row>45</xdr:row>
      <xdr:rowOff>146243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A8B518-C889-1549-BAEB-EBD8757AF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300182</xdr:colOff>
      <xdr:row>47</xdr:row>
      <xdr:rowOff>5773</xdr:rowOff>
    </xdr:from>
    <xdr:to>
      <xdr:col>13</xdr:col>
      <xdr:colOff>715819</xdr:colOff>
      <xdr:row>61</xdr:row>
      <xdr:rowOff>1155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F29356-26EA-0247-926E-8A8A6EE12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115454</xdr:colOff>
      <xdr:row>47</xdr:row>
      <xdr:rowOff>5773</xdr:rowOff>
    </xdr:from>
    <xdr:to>
      <xdr:col>19</xdr:col>
      <xdr:colOff>531090</xdr:colOff>
      <xdr:row>61</xdr:row>
      <xdr:rowOff>1155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366990B-1355-0D41-B892-5438504A8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41</xdr:row>
      <xdr:rowOff>81844</xdr:rowOff>
    </xdr:from>
    <xdr:to>
      <xdr:col>18</xdr:col>
      <xdr:colOff>549275</xdr:colOff>
      <xdr:row>63</xdr:row>
      <xdr:rowOff>94544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408E1E-3C91-0F85-37F1-E0384F9F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161925</xdr:colOff>
      <xdr:row>64</xdr:row>
      <xdr:rowOff>93105</xdr:rowOff>
    </xdr:from>
    <xdr:to>
      <xdr:col>18</xdr:col>
      <xdr:colOff>549275</xdr:colOff>
      <xdr:row>86</xdr:row>
      <xdr:rowOff>105805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C2371B2-CB6E-F140-9F9A-81D3EE3D7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781050</xdr:colOff>
      <xdr:row>41</xdr:row>
      <xdr:rowOff>81844</xdr:rowOff>
    </xdr:from>
    <xdr:to>
      <xdr:col>27</xdr:col>
      <xdr:colOff>648970</xdr:colOff>
      <xdr:row>63</xdr:row>
      <xdr:rowOff>94544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25EFDD3-8500-5B43-9B7C-5F3D1AA3F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781050</xdr:colOff>
      <xdr:row>64</xdr:row>
      <xdr:rowOff>93105</xdr:rowOff>
    </xdr:from>
    <xdr:to>
      <xdr:col>27</xdr:col>
      <xdr:colOff>648970</xdr:colOff>
      <xdr:row>86</xdr:row>
      <xdr:rowOff>105805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CF6B99B-E62C-7D46-A79E-7B7B5B7B3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20461</xdr:colOff>
      <xdr:row>41</xdr:row>
      <xdr:rowOff>81844</xdr:rowOff>
    </xdr:from>
    <xdr:to>
      <xdr:col>36</xdr:col>
      <xdr:colOff>720936</xdr:colOff>
      <xdr:row>63</xdr:row>
      <xdr:rowOff>94544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8A8080E-ACE8-DB43-B9FC-14B232609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20461</xdr:colOff>
      <xdr:row>64</xdr:row>
      <xdr:rowOff>91722</xdr:rowOff>
    </xdr:from>
    <xdr:to>
      <xdr:col>36</xdr:col>
      <xdr:colOff>720936</xdr:colOff>
      <xdr:row>86</xdr:row>
      <xdr:rowOff>107188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067415F-7B22-9940-A985-FAF607D32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806450</xdr:colOff>
      <xdr:row>2</xdr:row>
      <xdr:rowOff>12700</xdr:rowOff>
    </xdr:from>
    <xdr:to>
      <xdr:col>15</xdr:col>
      <xdr:colOff>76200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2C7E0-65DD-634C-9927-FC396861C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95250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E2CE8-AEA5-5B4A-9C83-D56851CFF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15</xdr:col>
      <xdr:colOff>95250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A5CF4-DAE0-A84A-A2D1-78D42BDE6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22</xdr:col>
      <xdr:colOff>95250</xdr:colOff>
      <xdr:row>35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815EC-D652-DB48-B731-0297299EA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15</xdr:col>
      <xdr:colOff>95250</xdr:colOff>
      <xdr:row>52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1BE381-49A7-384D-9328-5182E64AC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37</xdr:row>
      <xdr:rowOff>0</xdr:rowOff>
    </xdr:from>
    <xdr:to>
      <xdr:col>22</xdr:col>
      <xdr:colOff>95250</xdr:colOff>
      <xdr:row>52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8139C8-E5D8-554A-94CD-6BDCC1D0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609600</xdr:colOff>
      <xdr:row>60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7133CB-D010-9044-B462-9FAFD9058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838199</xdr:colOff>
      <xdr:row>26</xdr:row>
      <xdr:rowOff>184150</xdr:rowOff>
    </xdr:from>
    <xdr:to>
      <xdr:col>18</xdr:col>
      <xdr:colOff>112013</xdr:colOff>
      <xdr:row>53</xdr:row>
      <xdr:rowOff>41276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A1D40B-C2C7-4D7E-913C-CBD334EB9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54" t="13243" b="38140"/>
        <a:stretch/>
      </xdr:blipFill>
      <xdr:spPr>
        <a:xfrm>
          <a:off x="838199" y="5137150"/>
          <a:ext cx="17485614" cy="50006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133350</xdr:rowOff>
    </xdr:from>
    <xdr:to>
      <xdr:col>19</xdr:col>
      <xdr:colOff>169164</xdr:colOff>
      <xdr:row>50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829A2F-28D3-48A2-BE24-565755CA31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2780" b="32399"/>
        <a:stretch/>
      </xdr:blipFill>
      <xdr:spPr>
        <a:xfrm>
          <a:off x="819150" y="3943350"/>
          <a:ext cx="15485364" cy="563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123825</xdr:rowOff>
    </xdr:from>
    <xdr:to>
      <xdr:col>16</xdr:col>
      <xdr:colOff>161925</xdr:colOff>
      <xdr:row>46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4B9DB-AECF-4663-8B95-056904183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09" t="12594" r="24574" b="37030"/>
        <a:stretch/>
      </xdr:blipFill>
      <xdr:spPr>
        <a:xfrm>
          <a:off x="0" y="3743325"/>
          <a:ext cx="110109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219074</xdr:colOff>
      <xdr:row>20</xdr:row>
      <xdr:rowOff>76200</xdr:rowOff>
    </xdr:from>
    <xdr:to>
      <xdr:col>25</xdr:col>
      <xdr:colOff>197738</xdr:colOff>
      <xdr:row>47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080DE-D0A1-4657-B9EB-4B03B6E1F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46" t="12408" b="36567"/>
        <a:stretch/>
      </xdr:blipFill>
      <xdr:spPr>
        <a:xfrm>
          <a:off x="828674" y="3886200"/>
          <a:ext cx="15571089" cy="5248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9525</xdr:rowOff>
    </xdr:from>
    <xdr:to>
      <xdr:col>18</xdr:col>
      <xdr:colOff>552450</xdr:colOff>
      <xdr:row>42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869172-611F-491C-BEC6-B568EC1490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243" r="21657" b="36288"/>
        <a:stretch/>
      </xdr:blipFill>
      <xdr:spPr>
        <a:xfrm>
          <a:off x="0" y="2867025"/>
          <a:ext cx="11525250" cy="51911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171450</xdr:rowOff>
    </xdr:from>
    <xdr:to>
      <xdr:col>19</xdr:col>
      <xdr:colOff>390525</xdr:colOff>
      <xdr:row>46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0303-1387-459C-9472-7129AA236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06" t="12224" r="19417" b="36196"/>
        <a:stretch/>
      </xdr:blipFill>
      <xdr:spPr>
        <a:xfrm>
          <a:off x="0" y="3600450"/>
          <a:ext cx="11972925" cy="53054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66675</xdr:rowOff>
    </xdr:from>
    <xdr:to>
      <xdr:col>19</xdr:col>
      <xdr:colOff>180975</xdr:colOff>
      <xdr:row>49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41741D-A456-465B-921D-C2FB95ACE3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482" t="11854" r="21187" b="35362"/>
        <a:stretch/>
      </xdr:blipFill>
      <xdr:spPr>
        <a:xfrm>
          <a:off x="0" y="4067175"/>
          <a:ext cx="11763375" cy="5429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19050</xdr:rowOff>
    </xdr:from>
    <xdr:to>
      <xdr:col>18</xdr:col>
      <xdr:colOff>552451</xdr:colOff>
      <xdr:row>52</xdr:row>
      <xdr:rowOff>179688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B235B5-C400-4725-9629-F78EA1012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940" t="13335" r="21031" b="35097"/>
        <a:stretch/>
      </xdr:blipFill>
      <xdr:spPr>
        <a:xfrm>
          <a:off x="0" y="4781550"/>
          <a:ext cx="11525251" cy="53041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161925</xdr:rowOff>
    </xdr:from>
    <xdr:to>
      <xdr:col>18</xdr:col>
      <xdr:colOff>552451</xdr:colOff>
      <xdr:row>45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E26D9E-9456-47BF-B6FA-629B6C171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3057" r="21813" b="35362"/>
        <a:stretch/>
      </xdr:blipFill>
      <xdr:spPr>
        <a:xfrm>
          <a:off x="0" y="3400425"/>
          <a:ext cx="11525251" cy="53054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25</xdr:row>
      <xdr:rowOff>104775</xdr:rowOff>
    </xdr:from>
    <xdr:to>
      <xdr:col>20</xdr:col>
      <xdr:colOff>285750</xdr:colOff>
      <xdr:row>53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BF1A1E-5A33-49AF-97BC-59371D306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89" t="12965" r="20771" b="35825"/>
        <a:stretch/>
      </xdr:blipFill>
      <xdr:spPr>
        <a:xfrm>
          <a:off x="1343025" y="5438775"/>
          <a:ext cx="11801475" cy="52673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23</xdr:row>
      <xdr:rowOff>28575</xdr:rowOff>
    </xdr:from>
    <xdr:to>
      <xdr:col>19</xdr:col>
      <xdr:colOff>381000</xdr:colOff>
      <xdr:row>49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092EEE-3036-4615-9C90-CC3F20ECB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98" t="13057" r="21344" b="37585"/>
        <a:stretch/>
      </xdr:blipFill>
      <xdr:spPr>
        <a:xfrm>
          <a:off x="304800" y="4410075"/>
          <a:ext cx="11658600" cy="50768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29</xdr:row>
      <xdr:rowOff>19050</xdr:rowOff>
    </xdr:from>
    <xdr:to>
      <xdr:col>19</xdr:col>
      <xdr:colOff>457200</xdr:colOff>
      <xdr:row>56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45DFB0-ECB2-4D53-B81A-C0115B3876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150" r="20928" b="35732"/>
        <a:stretch/>
      </xdr:blipFill>
      <xdr:spPr>
        <a:xfrm>
          <a:off x="381000" y="5543550"/>
          <a:ext cx="11658600" cy="5257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95250</xdr:rowOff>
    </xdr:from>
    <xdr:to>
      <xdr:col>18</xdr:col>
      <xdr:colOff>552450</xdr:colOff>
      <xdr:row>46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0E1141-665F-42E2-A3D5-C6049D427C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19" t="13150" r="21553" b="36751"/>
        <a:stretch/>
      </xdr:blipFill>
      <xdr:spPr>
        <a:xfrm>
          <a:off x="0" y="7143750"/>
          <a:ext cx="11525250" cy="51530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22</xdr:row>
      <xdr:rowOff>19050</xdr:rowOff>
    </xdr:from>
    <xdr:to>
      <xdr:col>19</xdr:col>
      <xdr:colOff>371475</xdr:colOff>
      <xdr:row>51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60FE2C-6042-4873-880C-F7D1860843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335" r="20928" b="31473"/>
        <a:stretch/>
      </xdr:blipFill>
      <xdr:spPr>
        <a:xfrm>
          <a:off x="295275" y="4210050"/>
          <a:ext cx="11658600" cy="56769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171450</xdr:rowOff>
    </xdr:from>
    <xdr:to>
      <xdr:col>25</xdr:col>
      <xdr:colOff>235839</xdr:colOff>
      <xdr:row>56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1B1178-6B7F-4FE2-9615-B1AA514481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66" t="12408" b="36474"/>
        <a:stretch/>
      </xdr:blipFill>
      <xdr:spPr>
        <a:xfrm>
          <a:off x="0" y="5505450"/>
          <a:ext cx="15475839" cy="5257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33</xdr:row>
      <xdr:rowOff>133350</xdr:rowOff>
    </xdr:from>
    <xdr:to>
      <xdr:col>25</xdr:col>
      <xdr:colOff>607314</xdr:colOff>
      <xdr:row>63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48BDF6-20A8-45BD-859B-3DA2F1863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02" t="13427" b="31288"/>
        <a:stretch/>
      </xdr:blipFill>
      <xdr:spPr>
        <a:xfrm>
          <a:off x="304800" y="6419850"/>
          <a:ext cx="15542514" cy="56864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28</xdr:row>
      <xdr:rowOff>57149</xdr:rowOff>
    </xdr:from>
    <xdr:to>
      <xdr:col>25</xdr:col>
      <xdr:colOff>512064</xdr:colOff>
      <xdr:row>56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80EB94-1141-454B-BA35-A3994D5355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02" t="13057" b="34529"/>
        <a:stretch/>
      </xdr:blipFill>
      <xdr:spPr>
        <a:xfrm>
          <a:off x="209550" y="5391149"/>
          <a:ext cx="15542514" cy="539115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26</xdr:row>
      <xdr:rowOff>123825</xdr:rowOff>
    </xdr:from>
    <xdr:to>
      <xdr:col>25</xdr:col>
      <xdr:colOff>273939</xdr:colOff>
      <xdr:row>54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997281-6087-4C3C-BFAE-F70FA1AE31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523" t="13151" b="34898"/>
        <a:stretch/>
      </xdr:blipFill>
      <xdr:spPr>
        <a:xfrm>
          <a:off x="66675" y="5076825"/>
          <a:ext cx="15447264" cy="53435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16</xdr:row>
      <xdr:rowOff>180974</xdr:rowOff>
    </xdr:from>
    <xdr:to>
      <xdr:col>25</xdr:col>
      <xdr:colOff>502539</xdr:colOff>
      <xdr:row>44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7E1F4-7C0D-4529-8BEB-86F64D791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10" t="13427" b="36010"/>
        <a:stretch/>
      </xdr:blipFill>
      <xdr:spPr>
        <a:xfrm>
          <a:off x="238125" y="3228974"/>
          <a:ext cx="15504414" cy="52006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142875</xdr:rowOff>
    </xdr:from>
    <xdr:to>
      <xdr:col>25</xdr:col>
      <xdr:colOff>397764</xdr:colOff>
      <xdr:row>55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6D915A-EF89-4E09-A751-3A0188926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62" t="12966" r="-781" b="33880"/>
        <a:stretch/>
      </xdr:blipFill>
      <xdr:spPr>
        <a:xfrm>
          <a:off x="0" y="5095875"/>
          <a:ext cx="15637764" cy="54673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</xdr:colOff>
      <xdr:row>28</xdr:row>
      <xdr:rowOff>161924</xdr:rowOff>
    </xdr:from>
    <xdr:to>
      <xdr:col>25</xdr:col>
      <xdr:colOff>331088</xdr:colOff>
      <xdr:row>55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6A66E6-EDE3-4E7F-8898-32C208C5C7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71" t="12316" b="39159"/>
        <a:stretch/>
      </xdr:blipFill>
      <xdr:spPr>
        <a:xfrm>
          <a:off x="114299" y="5495924"/>
          <a:ext cx="15456789" cy="499110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457199</xdr:colOff>
      <xdr:row>29</xdr:row>
      <xdr:rowOff>161924</xdr:rowOff>
    </xdr:from>
    <xdr:to>
      <xdr:col>26</xdr:col>
      <xdr:colOff>102488</xdr:colOff>
      <xdr:row>57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8D8F-74A8-4D3C-925E-AF4B97C1F8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63" t="12687" b="35825"/>
        <a:stretch/>
      </xdr:blipFill>
      <xdr:spPr>
        <a:xfrm>
          <a:off x="457199" y="5686424"/>
          <a:ext cx="15494889" cy="529590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180975</xdr:rowOff>
    </xdr:from>
    <xdr:to>
      <xdr:col>25</xdr:col>
      <xdr:colOff>273939</xdr:colOff>
      <xdr:row>48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3C0834-6F90-4D14-8DC5-79D90DFF7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2780" b="33418"/>
        <a:stretch/>
      </xdr:blipFill>
      <xdr:spPr>
        <a:xfrm>
          <a:off x="0" y="3609975"/>
          <a:ext cx="15513939" cy="55340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161924</xdr:rowOff>
    </xdr:from>
    <xdr:to>
      <xdr:col>25</xdr:col>
      <xdr:colOff>140589</xdr:colOff>
      <xdr:row>48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49CDF-DD49-4E60-80A2-13C806CC38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585" t="11575" r="1302" b="33048"/>
        <a:stretch/>
      </xdr:blipFill>
      <xdr:spPr>
        <a:xfrm>
          <a:off x="0" y="3590924"/>
          <a:ext cx="15380589" cy="569595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400049</xdr:colOff>
      <xdr:row>21</xdr:row>
      <xdr:rowOff>95250</xdr:rowOff>
    </xdr:from>
    <xdr:to>
      <xdr:col>26</xdr:col>
      <xdr:colOff>83438</xdr:colOff>
      <xdr:row>50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2A5833-BAC9-468D-AC7B-AF7DAD72E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54" t="13150" b="33880"/>
        <a:stretch/>
      </xdr:blipFill>
      <xdr:spPr>
        <a:xfrm>
          <a:off x="400049" y="4095750"/>
          <a:ext cx="15532989" cy="54483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27</xdr:row>
      <xdr:rowOff>19049</xdr:rowOff>
    </xdr:from>
    <xdr:to>
      <xdr:col>25</xdr:col>
      <xdr:colOff>426339</xdr:colOff>
      <xdr:row>55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509316-C756-4AF2-9E1B-272C059CF2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377" t="12872" b="34344"/>
        <a:stretch/>
      </xdr:blipFill>
      <xdr:spPr>
        <a:xfrm>
          <a:off x="9525" y="12592049"/>
          <a:ext cx="15656814" cy="542925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28</xdr:row>
      <xdr:rowOff>57149</xdr:rowOff>
    </xdr:from>
    <xdr:to>
      <xdr:col>26</xdr:col>
      <xdr:colOff>45338</xdr:colOff>
      <xdr:row>58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E517AC-D200-407E-BD6C-C82BD94A37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2316" b="32306"/>
        <a:stretch/>
      </xdr:blipFill>
      <xdr:spPr>
        <a:xfrm>
          <a:off x="380999" y="5391149"/>
          <a:ext cx="15513939" cy="569595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25</xdr:col>
      <xdr:colOff>340614</xdr:colOff>
      <xdr:row>59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19D05C-1165-4D59-A8BD-C0073F810A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94" t="12965" b="36659"/>
        <a:stretch/>
      </xdr:blipFill>
      <xdr:spPr>
        <a:xfrm>
          <a:off x="0" y="6153150"/>
          <a:ext cx="15580614" cy="51816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304799</xdr:colOff>
      <xdr:row>24</xdr:row>
      <xdr:rowOff>76199</xdr:rowOff>
    </xdr:from>
    <xdr:to>
      <xdr:col>24</xdr:col>
      <xdr:colOff>47404</xdr:colOff>
      <xdr:row>51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DF364D-9B59-4AD4-B47C-EEF87863F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19" t="13520" b="32769"/>
        <a:stretch/>
      </xdr:blipFill>
      <xdr:spPr>
        <a:xfrm>
          <a:off x="304799" y="4648199"/>
          <a:ext cx="14373005" cy="51339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171450</xdr:rowOff>
    </xdr:from>
    <xdr:to>
      <xdr:col>25</xdr:col>
      <xdr:colOff>369189</xdr:colOff>
      <xdr:row>51</xdr:row>
      <xdr:rowOff>123826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AF563E-9099-4ECD-8B7C-8AA447FCD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38" t="12502" b="32399"/>
        <a:stretch/>
      </xdr:blipFill>
      <xdr:spPr>
        <a:xfrm>
          <a:off x="0" y="4171950"/>
          <a:ext cx="15609189" cy="566737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27</xdr:row>
      <xdr:rowOff>9525</xdr:rowOff>
    </xdr:from>
    <xdr:to>
      <xdr:col>23</xdr:col>
      <xdr:colOff>376922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95D17-AFC5-4ABE-9081-7EB75457A5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19" t="13151" b="38418"/>
        <a:stretch/>
      </xdr:blipFill>
      <xdr:spPr>
        <a:xfrm>
          <a:off x="114300" y="5153025"/>
          <a:ext cx="14283422" cy="460057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57149</xdr:rowOff>
    </xdr:from>
    <xdr:to>
      <xdr:col>25</xdr:col>
      <xdr:colOff>273939</xdr:colOff>
      <xdr:row>53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0395F7-88B8-42A1-ADD1-74A69D4ED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58" t="13427" b="32862"/>
        <a:stretch/>
      </xdr:blipFill>
      <xdr:spPr>
        <a:xfrm>
          <a:off x="0" y="4629149"/>
          <a:ext cx="15513939" cy="552450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38100</xdr:rowOff>
    </xdr:from>
    <xdr:to>
      <xdr:col>25</xdr:col>
      <xdr:colOff>254889</xdr:colOff>
      <xdr:row>49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0CDB64-14AA-46E1-A845-035AE5EAF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63" t="13150" b="32399"/>
        <a:stretch/>
      </xdr:blipFill>
      <xdr:spPr>
        <a:xfrm>
          <a:off x="0" y="4038600"/>
          <a:ext cx="15494889" cy="56007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295274</xdr:colOff>
      <xdr:row>23</xdr:row>
      <xdr:rowOff>123825</xdr:rowOff>
    </xdr:from>
    <xdr:to>
      <xdr:col>26</xdr:col>
      <xdr:colOff>38099</xdr:colOff>
      <xdr:row>50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64DE8D-C336-4B22-A6BE-D679BE8675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07" t="12965" r="-378" b="37955"/>
        <a:stretch/>
      </xdr:blipFill>
      <xdr:spPr>
        <a:xfrm>
          <a:off x="295274" y="4505325"/>
          <a:ext cx="15592425" cy="50482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28574</xdr:rowOff>
    </xdr:from>
    <xdr:to>
      <xdr:col>17</xdr:col>
      <xdr:colOff>0</xdr:colOff>
      <xdr:row>55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123115-BA5C-AB46-BF76-9D5EEE74C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315" t="13243" r="11760" b="32121"/>
        <a:stretch/>
      </xdr:blipFill>
      <xdr:spPr>
        <a:xfrm>
          <a:off x="0" y="4981574"/>
          <a:ext cx="14706600" cy="561975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9525</xdr:rowOff>
    </xdr:from>
    <xdr:to>
      <xdr:col>18</xdr:col>
      <xdr:colOff>1</xdr:colOff>
      <xdr:row>56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619D9-485E-8C4E-9DB1-DA7A9B9C5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38" t="12873" r="12229" b="31287"/>
        <a:stretch/>
      </xdr:blipFill>
      <xdr:spPr>
        <a:xfrm>
          <a:off x="1" y="4962525"/>
          <a:ext cx="14706600" cy="57435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Volumes\LAVADO\Research\2022%20-%20Indoles%20determination%20by%20HPLC\Indole%20URC-ONE%20March%202022_September%202022_September%202023.xlsx" TargetMode="External"/><Relationship Id="rId1" Type="http://schemas.openxmlformats.org/officeDocument/2006/relationships/externalLinkPath" Target="/Volumes/LAVADO/Research/2022%20-%20Indoles%20determination%20by%20HPLC/Indole%20URC-ONE%20March%202022_September%202022_Sept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Volumes\LAVADO\Research\2022%20-%20Indoles%20determination%20by%20HPLC\Indole%20URC-ONE%20March%202022_September%202022_September%202023.xlsx" TargetMode="External"/><Relationship Id="rId1" Type="http://schemas.openxmlformats.org/officeDocument/2006/relationships/externalLinkPath" Target="/Volumes/LAVADO/Research/2022%20-%20Indoles%20determination%20by%20HPLC/Indole%20URC-ONE%20March%202022_September%202022_September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ole Standards"/>
      <sheetName val="Samples"/>
      <sheetName val="Final data"/>
    </sheetNames>
    <sheetDataSet>
      <sheetData sheetId="0">
        <row r="3">
          <cell r="C3" t="str">
            <v>I3CA</v>
          </cell>
        </row>
        <row r="8">
          <cell r="C8">
            <v>13.644</v>
          </cell>
          <cell r="D8">
            <v>12.764000000000001</v>
          </cell>
          <cell r="E8">
            <v>7.3043333333333331</v>
          </cell>
          <cell r="F8">
            <v>7.0896666666666661</v>
          </cell>
          <cell r="G8">
            <v>10.371</v>
          </cell>
          <cell r="H8">
            <v>8.3226666666666667</v>
          </cell>
        </row>
        <row r="9">
          <cell r="C9">
            <v>7.1020000000000003</v>
          </cell>
          <cell r="D9">
            <v>6.6239999999999997</v>
          </cell>
          <cell r="E9">
            <v>3.81</v>
          </cell>
          <cell r="F9">
            <v>3.53</v>
          </cell>
          <cell r="G9">
            <v>5.3739999999999997</v>
          </cell>
          <cell r="H9">
            <v>4.1749999999999998</v>
          </cell>
        </row>
        <row r="10">
          <cell r="C10">
            <v>2.8119999999999998</v>
          </cell>
          <cell r="D10">
            <v>2.653</v>
          </cell>
          <cell r="E10">
            <v>1.5309999999999999</v>
          </cell>
          <cell r="F10">
            <v>1.4139999999999999</v>
          </cell>
          <cell r="G10">
            <v>2.1459999999999999</v>
          </cell>
          <cell r="H10">
            <v>1.6519999999999999</v>
          </cell>
        </row>
        <row r="11">
          <cell r="C11">
            <v>1.39</v>
          </cell>
          <cell r="D11">
            <v>1.3160000000000001</v>
          </cell>
          <cell r="E11">
            <v>0.76100000000000001</v>
          </cell>
          <cell r="F11">
            <v>0.69799999999999995</v>
          </cell>
          <cell r="G11">
            <v>1.056</v>
          </cell>
          <cell r="H11">
            <v>0.81599999999999995</v>
          </cell>
        </row>
        <row r="12">
          <cell r="C12">
            <v>0.70099999999999996</v>
          </cell>
          <cell r="D12">
            <v>0.65300000000000002</v>
          </cell>
          <cell r="E12">
            <v>0.373</v>
          </cell>
          <cell r="F12">
            <v>0.34599999999999997</v>
          </cell>
          <cell r="G12">
            <v>0.52</v>
          </cell>
          <cell r="H12">
            <v>0.40899999999999997</v>
          </cell>
        </row>
        <row r="13">
          <cell r="C13">
            <v>0.28100000000000003</v>
          </cell>
          <cell r="D13">
            <v>0.26300000000000001</v>
          </cell>
          <cell r="E13">
            <v>0.153</v>
          </cell>
          <cell r="F13">
            <v>0.13800000000000001</v>
          </cell>
          <cell r="G13">
            <v>0.20799999999999999</v>
          </cell>
          <cell r="H13">
            <v>0.16400000000000001</v>
          </cell>
        </row>
        <row r="14">
          <cell r="C14">
            <v>0.13800000000000001</v>
          </cell>
          <cell r="D14">
            <v>0.13200000000000001</v>
          </cell>
          <cell r="E14">
            <v>7.8E-2</v>
          </cell>
          <cell r="F14">
            <v>6.9000000000000006E-2</v>
          </cell>
          <cell r="G14">
            <v>0.106</v>
          </cell>
          <cell r="H14">
            <v>8.3000000000000004E-2</v>
          </cell>
        </row>
        <row r="15">
          <cell r="C15">
            <v>2.7E-2</v>
          </cell>
          <cell r="D15">
            <v>2.7E-2</v>
          </cell>
          <cell r="E15">
            <v>1.7000000000000001E-2</v>
          </cell>
          <cell r="F15">
            <v>1.2999999999999999E-2</v>
          </cell>
          <cell r="G15">
            <v>1.7000000000000001E-2</v>
          </cell>
          <cell r="H15">
            <v>1.4E-2</v>
          </cell>
        </row>
        <row r="16">
          <cell r="C16">
            <v>1.2E-2</v>
          </cell>
          <cell r="D16">
            <v>1.4E-2</v>
          </cell>
          <cell r="E16">
            <v>8.9999999999999993E-3</v>
          </cell>
          <cell r="F16">
            <v>6.0000000000000001E-3</v>
          </cell>
          <cell r="G16">
            <v>8.0000000000000002E-3</v>
          </cell>
          <cell r="H16">
            <v>6.0000000000000001E-3</v>
          </cell>
        </row>
        <row r="29">
          <cell r="C29">
            <v>7.4790000000000001</v>
          </cell>
          <cell r="D29">
            <v>6.923</v>
          </cell>
          <cell r="E29">
            <v>4.1589999999999998</v>
          </cell>
        </row>
        <row r="30">
          <cell r="C30">
            <v>0.12</v>
          </cell>
          <cell r="D30">
            <v>0.159</v>
          </cell>
          <cell r="E30">
            <v>6.7000000000000004E-2</v>
          </cell>
        </row>
        <row r="31">
          <cell r="C31">
            <v>8.2000000000000003E-2</v>
          </cell>
          <cell r="D31">
            <v>0.121</v>
          </cell>
          <cell r="E31">
            <v>4.3999999999999997E-2</v>
          </cell>
        </row>
        <row r="32">
          <cell r="C32">
            <v>1.4E-2</v>
          </cell>
          <cell r="D32">
            <v>6.6000000000000003E-2</v>
          </cell>
          <cell r="E32">
            <v>1.2E-2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ole Standards"/>
      <sheetName val="Samples"/>
      <sheetName val="Final data"/>
    </sheetNames>
    <sheetDataSet>
      <sheetData sheetId="0">
        <row r="3">
          <cell r="C3" t="str">
            <v>I3CA</v>
          </cell>
        </row>
        <row r="8">
          <cell r="C8">
            <v>13.644</v>
          </cell>
          <cell r="D8">
            <v>12.764000000000001</v>
          </cell>
          <cell r="E8">
            <v>7.3043333333333331</v>
          </cell>
          <cell r="F8">
            <v>7.0896666666666661</v>
          </cell>
          <cell r="G8">
            <v>10.371</v>
          </cell>
          <cell r="H8">
            <v>8.3226666666666667</v>
          </cell>
        </row>
        <row r="9">
          <cell r="C9">
            <v>7.1020000000000003</v>
          </cell>
          <cell r="D9">
            <v>6.6239999999999997</v>
          </cell>
          <cell r="E9">
            <v>3.81</v>
          </cell>
          <cell r="F9">
            <v>3.53</v>
          </cell>
          <cell r="G9">
            <v>5.3739999999999997</v>
          </cell>
          <cell r="H9">
            <v>4.1749999999999998</v>
          </cell>
        </row>
        <row r="10">
          <cell r="C10">
            <v>2.8119999999999998</v>
          </cell>
          <cell r="D10">
            <v>2.653</v>
          </cell>
          <cell r="E10">
            <v>1.5309999999999999</v>
          </cell>
          <cell r="F10">
            <v>1.4139999999999999</v>
          </cell>
          <cell r="G10">
            <v>2.1459999999999999</v>
          </cell>
          <cell r="H10">
            <v>1.6519999999999999</v>
          </cell>
        </row>
        <row r="11">
          <cell r="C11">
            <v>1.39</v>
          </cell>
          <cell r="D11">
            <v>1.3160000000000001</v>
          </cell>
          <cell r="E11">
            <v>0.76100000000000001</v>
          </cell>
          <cell r="F11">
            <v>0.69799999999999995</v>
          </cell>
          <cell r="G11">
            <v>1.056</v>
          </cell>
          <cell r="H11">
            <v>0.81599999999999995</v>
          </cell>
        </row>
        <row r="12">
          <cell r="C12">
            <v>0.70099999999999996</v>
          </cell>
          <cell r="D12">
            <v>0.65300000000000002</v>
          </cell>
          <cell r="E12">
            <v>0.373</v>
          </cell>
          <cell r="F12">
            <v>0.34599999999999997</v>
          </cell>
          <cell r="G12">
            <v>0.52</v>
          </cell>
          <cell r="H12">
            <v>0.40899999999999997</v>
          </cell>
        </row>
        <row r="13">
          <cell r="C13">
            <v>0.28100000000000003</v>
          </cell>
          <cell r="D13">
            <v>0.26300000000000001</v>
          </cell>
          <cell r="E13">
            <v>0.153</v>
          </cell>
          <cell r="F13">
            <v>0.13800000000000001</v>
          </cell>
          <cell r="G13">
            <v>0.20799999999999999</v>
          </cell>
          <cell r="H13">
            <v>0.16400000000000001</v>
          </cell>
        </row>
        <row r="14">
          <cell r="C14">
            <v>0.13800000000000001</v>
          </cell>
          <cell r="D14">
            <v>0.13200000000000001</v>
          </cell>
          <cell r="E14">
            <v>7.8E-2</v>
          </cell>
          <cell r="F14">
            <v>6.9000000000000006E-2</v>
          </cell>
          <cell r="G14">
            <v>0.106</v>
          </cell>
          <cell r="H14">
            <v>8.3000000000000004E-2</v>
          </cell>
        </row>
        <row r="15">
          <cell r="C15">
            <v>2.7E-2</v>
          </cell>
          <cell r="D15">
            <v>2.7E-2</v>
          </cell>
          <cell r="E15">
            <v>1.7000000000000001E-2</v>
          </cell>
          <cell r="F15">
            <v>1.2999999999999999E-2</v>
          </cell>
          <cell r="G15">
            <v>1.7000000000000001E-2</v>
          </cell>
          <cell r="H15">
            <v>1.4E-2</v>
          </cell>
        </row>
        <row r="16">
          <cell r="C16">
            <v>1.2E-2</v>
          </cell>
          <cell r="D16">
            <v>1.4E-2</v>
          </cell>
          <cell r="E16">
            <v>8.9999999999999993E-3</v>
          </cell>
          <cell r="F16">
            <v>6.0000000000000001E-3</v>
          </cell>
          <cell r="G16">
            <v>8.0000000000000002E-3</v>
          </cell>
          <cell r="H16">
            <v>6.0000000000000001E-3</v>
          </cell>
        </row>
        <row r="29">
          <cell r="C29">
            <v>7.4790000000000001</v>
          </cell>
          <cell r="D29">
            <v>6.923</v>
          </cell>
          <cell r="E29">
            <v>4.1589999999999998</v>
          </cell>
        </row>
        <row r="30">
          <cell r="C30">
            <v>0.12</v>
          </cell>
          <cell r="D30">
            <v>0.159</v>
          </cell>
          <cell r="E30">
            <v>6.7000000000000004E-2</v>
          </cell>
        </row>
        <row r="31">
          <cell r="C31">
            <v>8.2000000000000003E-2</v>
          </cell>
          <cell r="D31">
            <v>0.121</v>
          </cell>
          <cell r="E31">
            <v>4.3999999999999997E-2</v>
          </cell>
        </row>
        <row r="32">
          <cell r="C32">
            <v>1.4E-2</v>
          </cell>
          <cell r="D32">
            <v>6.6000000000000003E-2</v>
          </cell>
          <cell r="E32">
            <v>1.2E-2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3101-0D05-A842-85A9-282024B6E38B}">
  <dimension ref="A1:V41"/>
  <sheetViews>
    <sheetView workbookViewId="0">
      <selection activeCell="C5" sqref="C5:C38"/>
    </sheetView>
  </sheetViews>
  <sheetFormatPr defaultColWidth="10.85546875" defaultRowHeight="15" x14ac:dyDescent="0.25"/>
  <cols>
    <col min="1" max="1" width="14" style="1" customWidth="1"/>
    <col min="2" max="3" width="22" style="1" customWidth="1"/>
    <col min="4" max="4" width="14.85546875" style="1" customWidth="1"/>
    <col min="5" max="16" width="7.42578125" style="1" customWidth="1"/>
    <col min="17" max="22" width="9.7109375" style="34" customWidth="1"/>
    <col min="23" max="16384" width="10.85546875" style="1"/>
  </cols>
  <sheetData>
    <row r="1" spans="1:22" ht="18" customHeight="1" x14ac:dyDescent="0.25">
      <c r="A1" s="9"/>
      <c r="B1" s="9"/>
      <c r="C1" s="9"/>
      <c r="D1" s="9"/>
      <c r="E1" s="19" t="s">
        <v>112</v>
      </c>
      <c r="F1" s="19"/>
      <c r="G1" s="19"/>
      <c r="H1" s="19"/>
      <c r="I1" s="19"/>
      <c r="J1" s="26"/>
      <c r="K1" s="16" t="s">
        <v>113</v>
      </c>
      <c r="L1" s="16"/>
      <c r="M1" s="16"/>
      <c r="N1" s="16"/>
      <c r="O1" s="16"/>
      <c r="P1" s="16"/>
      <c r="Q1" s="29" t="s">
        <v>114</v>
      </c>
      <c r="R1" s="30"/>
      <c r="S1" s="30"/>
      <c r="T1" s="30"/>
      <c r="U1" s="30"/>
      <c r="V1" s="30"/>
    </row>
    <row r="2" spans="1:22" ht="18" customHeight="1" x14ac:dyDescent="0.25">
      <c r="A2" s="7" t="s">
        <v>111</v>
      </c>
      <c r="B2" s="7" t="s">
        <v>57</v>
      </c>
      <c r="C2" s="7" t="s">
        <v>189</v>
      </c>
      <c r="D2" s="7" t="s">
        <v>58</v>
      </c>
      <c r="E2" s="27" t="s">
        <v>16</v>
      </c>
      <c r="F2" s="27" t="s">
        <v>107</v>
      </c>
      <c r="G2" s="27" t="s">
        <v>18</v>
      </c>
      <c r="H2" s="27" t="s">
        <v>108</v>
      </c>
      <c r="I2" s="27" t="s">
        <v>14</v>
      </c>
      <c r="J2" s="27" t="s">
        <v>55</v>
      </c>
      <c r="K2" s="16" t="str">
        <f t="shared" ref="K2:V2" si="0">E2</f>
        <v>Indole</v>
      </c>
      <c r="L2" s="16" t="str">
        <f t="shared" si="0"/>
        <v>IPA</v>
      </c>
      <c r="M2" s="16" t="str">
        <f t="shared" si="0"/>
        <v>3-MI</v>
      </c>
      <c r="N2" s="16" t="str">
        <f t="shared" si="0"/>
        <v>IAA</v>
      </c>
      <c r="O2" s="16" t="str">
        <f t="shared" si="0"/>
        <v>I3A</v>
      </c>
      <c r="P2" s="16" t="str">
        <f t="shared" si="0"/>
        <v>I3CA</v>
      </c>
      <c r="Q2" s="30" t="str">
        <f t="shared" si="0"/>
        <v>Indole</v>
      </c>
      <c r="R2" s="30" t="str">
        <f t="shared" si="0"/>
        <v>IPA</v>
      </c>
      <c r="S2" s="30" t="str">
        <f t="shared" si="0"/>
        <v>3-MI</v>
      </c>
      <c r="T2" s="30" t="str">
        <f t="shared" si="0"/>
        <v>IAA</v>
      </c>
      <c r="U2" s="30" t="str">
        <f t="shared" si="0"/>
        <v>I3A</v>
      </c>
      <c r="V2" s="30" t="str">
        <f t="shared" si="0"/>
        <v>I3CA</v>
      </c>
    </row>
    <row r="3" spans="1:22" ht="18" customHeight="1" x14ac:dyDescent="0.25">
      <c r="A3" s="8">
        <v>36</v>
      </c>
      <c r="B3" s="8" t="s">
        <v>106</v>
      </c>
      <c r="C3" t="s">
        <v>199</v>
      </c>
      <c r="D3" s="8">
        <v>37.4</v>
      </c>
      <c r="E3" s="19">
        <v>452.00029999999998</v>
      </c>
      <c r="F3" s="19">
        <v>4.1851000000000003</v>
      </c>
      <c r="G3" s="19">
        <v>29.016300000000001</v>
      </c>
      <c r="H3" s="19"/>
      <c r="I3" s="19">
        <v>19.285599999999999</v>
      </c>
      <c r="J3" s="19"/>
      <c r="K3" s="18">
        <f t="shared" ref="K3:K38" si="1">((E3-0.0187)/0.1043)/10</f>
        <v>433.34765100671137</v>
      </c>
      <c r="L3" s="18">
        <f t="shared" ref="L3:L38" si="2">((F3+0.0051)/0.0709)/10</f>
        <v>5.9100141043723546</v>
      </c>
      <c r="M3" s="18">
        <f t="shared" ref="M3:M38" si="3">((G3+0.0053)/0.0833)/10</f>
        <v>34.83985594237695</v>
      </c>
      <c r="N3" s="18">
        <f t="shared" ref="N3:N38" si="4">((H3-0.0227)/0.0735)/10</f>
        <v>-3.08843537414966E-2</v>
      </c>
      <c r="O3" s="18">
        <f t="shared" ref="O3:O38" si="5">((I3-0.0319)/0.1283)/10</f>
        <v>15.006780982073266</v>
      </c>
      <c r="P3" s="18">
        <f t="shared" ref="P3:P38" si="6">((J3-0.0293)/0.1372)/10</f>
        <v>-2.1355685131195339E-2</v>
      </c>
      <c r="Q3" s="28">
        <f t="shared" ref="Q3:Q38" si="7">((K3*700)/D3)/1000</f>
        <v>8.1107849118903204</v>
      </c>
      <c r="R3" s="28">
        <f>((L3*700)/D3)/1000</f>
        <v>0.11061523724761091</v>
      </c>
      <c r="S3" s="28">
        <f t="shared" ref="S3:S38" si="8">((M3*700)/D3)/1000</f>
        <v>0.65208286523165415</v>
      </c>
      <c r="T3" s="31">
        <v>0</v>
      </c>
      <c r="U3" s="28">
        <f t="shared" ref="U3:U11" si="9">((O3*700)/D3)/1000</f>
        <v>0.28087557987837664</v>
      </c>
      <c r="V3" s="31">
        <v>0</v>
      </c>
    </row>
    <row r="4" spans="1:22" ht="18" customHeight="1" x14ac:dyDescent="0.25">
      <c r="A4" s="8">
        <v>19</v>
      </c>
      <c r="B4" s="8" t="s">
        <v>86</v>
      </c>
      <c r="C4" s="8"/>
      <c r="D4" s="8">
        <v>28.7</v>
      </c>
      <c r="E4" s="19">
        <v>252.81800000000001</v>
      </c>
      <c r="F4" s="19"/>
      <c r="G4" s="19">
        <v>18.249300000000002</v>
      </c>
      <c r="H4" s="19"/>
      <c r="I4" s="19">
        <v>38.501199999999997</v>
      </c>
      <c r="J4" s="19"/>
      <c r="K4" s="18">
        <f t="shared" si="1"/>
        <v>242.37708533077662</v>
      </c>
      <c r="L4" s="18">
        <f t="shared" si="2"/>
        <v>7.1932299012693931E-3</v>
      </c>
      <c r="M4" s="18">
        <f t="shared" si="3"/>
        <v>21.914285714285715</v>
      </c>
      <c r="N4" s="18">
        <f t="shared" si="4"/>
        <v>-3.08843537414966E-2</v>
      </c>
      <c r="O4" s="18">
        <f t="shared" si="5"/>
        <v>29.983865939204986</v>
      </c>
      <c r="P4" s="18">
        <f t="shared" si="6"/>
        <v>-2.1355685131195339E-2</v>
      </c>
      <c r="Q4" s="28">
        <f t="shared" si="7"/>
        <v>5.9116362275799181</v>
      </c>
      <c r="R4" s="31">
        <v>0</v>
      </c>
      <c r="S4" s="28">
        <f t="shared" si="8"/>
        <v>0.53449477351916375</v>
      </c>
      <c r="T4" s="31">
        <v>0</v>
      </c>
      <c r="U4" s="28">
        <f t="shared" si="9"/>
        <v>0.73131380339524354</v>
      </c>
      <c r="V4" s="31">
        <v>0</v>
      </c>
    </row>
    <row r="5" spans="1:22" ht="18" customHeight="1" x14ac:dyDescent="0.25">
      <c r="A5" s="8">
        <v>17</v>
      </c>
      <c r="B5" s="8" t="s">
        <v>84</v>
      </c>
      <c r="C5" s="8"/>
      <c r="D5" s="8">
        <v>31.1</v>
      </c>
      <c r="E5" s="19">
        <v>328.4128</v>
      </c>
      <c r="F5" s="19">
        <v>0.31979999999999997</v>
      </c>
      <c r="G5" s="19">
        <v>28.165900000000001</v>
      </c>
      <c r="H5" s="19">
        <v>0.90610000000000002</v>
      </c>
      <c r="I5" s="19">
        <v>15.1722</v>
      </c>
      <c r="J5" s="19"/>
      <c r="K5" s="18">
        <f t="shared" si="1"/>
        <v>314.85532118887824</v>
      </c>
      <c r="L5" s="18">
        <f t="shared" si="2"/>
        <v>0.45825105782792652</v>
      </c>
      <c r="M5" s="18">
        <f t="shared" si="3"/>
        <v>33.818967587034813</v>
      </c>
      <c r="N5" s="18">
        <f t="shared" si="4"/>
        <v>1.2019047619047618</v>
      </c>
      <c r="O5" s="18">
        <f t="shared" si="5"/>
        <v>11.800701480904131</v>
      </c>
      <c r="P5" s="18">
        <f t="shared" si="6"/>
        <v>-2.1355685131195339E-2</v>
      </c>
      <c r="Q5" s="28">
        <f t="shared" si="7"/>
        <v>7.0867757180776456</v>
      </c>
      <c r="R5" s="28">
        <f>((L5*700)/D5)/1000</f>
        <v>1.0314332491303813E-2</v>
      </c>
      <c r="S5" s="28">
        <f t="shared" si="8"/>
        <v>0.76119862736091215</v>
      </c>
      <c r="T5" s="28">
        <f>((N5*700)/D5)/1000</f>
        <v>2.7052518756698816E-2</v>
      </c>
      <c r="U5" s="28">
        <f t="shared" si="9"/>
        <v>0.26561064426472319</v>
      </c>
      <c r="V5" s="31">
        <v>0</v>
      </c>
    </row>
    <row r="6" spans="1:22" ht="18" customHeight="1" x14ac:dyDescent="0.25">
      <c r="A6" s="8">
        <v>14</v>
      </c>
      <c r="B6" s="8" t="s">
        <v>80</v>
      </c>
      <c r="C6" t="s">
        <v>190</v>
      </c>
      <c r="D6" s="8">
        <v>32.299999999999997</v>
      </c>
      <c r="E6" s="19">
        <v>305.11750000000001</v>
      </c>
      <c r="F6" s="19"/>
      <c r="G6" s="19">
        <v>21.941400000000002</v>
      </c>
      <c r="H6" s="19"/>
      <c r="I6" s="19">
        <v>22.882300000000001</v>
      </c>
      <c r="J6" s="19"/>
      <c r="K6" s="18">
        <f t="shared" si="1"/>
        <v>292.52042186001916</v>
      </c>
      <c r="L6" s="18">
        <f t="shared" si="2"/>
        <v>7.1932299012693931E-3</v>
      </c>
      <c r="M6" s="18">
        <f t="shared" si="3"/>
        <v>26.34657863145258</v>
      </c>
      <c r="N6" s="18">
        <f t="shared" si="4"/>
        <v>-3.08843537414966E-2</v>
      </c>
      <c r="O6" s="18">
        <f t="shared" si="5"/>
        <v>17.810132501948559</v>
      </c>
      <c r="P6" s="18">
        <f t="shared" si="6"/>
        <v>-2.1355685131195339E-2</v>
      </c>
      <c r="Q6" s="28">
        <f t="shared" si="7"/>
        <v>6.3394518669354003</v>
      </c>
      <c r="R6" s="31">
        <v>0</v>
      </c>
      <c r="S6" s="28">
        <f t="shared" si="8"/>
        <v>0.57097848427296616</v>
      </c>
      <c r="T6" s="31">
        <v>0</v>
      </c>
      <c r="U6" s="28">
        <f t="shared" si="9"/>
        <v>0.38597810375739916</v>
      </c>
      <c r="V6" s="31">
        <v>0</v>
      </c>
    </row>
    <row r="7" spans="1:22" ht="18" customHeight="1" x14ac:dyDescent="0.25">
      <c r="A7" s="8">
        <v>29</v>
      </c>
      <c r="B7" s="8" t="s">
        <v>97</v>
      </c>
      <c r="C7" s="8"/>
      <c r="D7" s="8">
        <v>30.8</v>
      </c>
      <c r="E7" s="19">
        <v>157.1206</v>
      </c>
      <c r="F7" s="19"/>
      <c r="G7" s="19">
        <v>14.792400000000001</v>
      </c>
      <c r="H7" s="19"/>
      <c r="I7" s="19">
        <v>68.970600000000005</v>
      </c>
      <c r="J7" s="19"/>
      <c r="K7" s="18">
        <f t="shared" si="1"/>
        <v>150.62502396931927</v>
      </c>
      <c r="L7" s="18">
        <f t="shared" si="2"/>
        <v>7.1932299012693931E-3</v>
      </c>
      <c r="M7" s="18">
        <f t="shared" si="3"/>
        <v>17.764345738295319</v>
      </c>
      <c r="N7" s="18">
        <f t="shared" si="4"/>
        <v>-3.08843537414966E-2</v>
      </c>
      <c r="O7" s="18">
        <f t="shared" si="5"/>
        <v>53.732424006235398</v>
      </c>
      <c r="P7" s="18">
        <f t="shared" si="6"/>
        <v>-2.1355685131195339E-2</v>
      </c>
      <c r="Q7" s="28">
        <f t="shared" si="7"/>
        <v>3.4232959993027108</v>
      </c>
      <c r="R7" s="31">
        <v>0</v>
      </c>
      <c r="S7" s="28">
        <f t="shared" si="8"/>
        <v>0.40373513041580272</v>
      </c>
      <c r="T7" s="31">
        <v>0</v>
      </c>
      <c r="U7" s="28">
        <f t="shared" si="9"/>
        <v>1.2211914546871681</v>
      </c>
      <c r="V7" s="31">
        <v>0</v>
      </c>
    </row>
    <row r="8" spans="1:22" ht="18" customHeight="1" x14ac:dyDescent="0.25">
      <c r="A8" s="8">
        <v>10</v>
      </c>
      <c r="B8" s="8" t="s">
        <v>75</v>
      </c>
      <c r="C8" s="8"/>
      <c r="D8" s="8">
        <v>30.6</v>
      </c>
      <c r="E8" s="19">
        <v>379.77589999999998</v>
      </c>
      <c r="F8" s="19">
        <v>0.35560000000000003</v>
      </c>
      <c r="G8" s="19">
        <v>32.2072</v>
      </c>
      <c r="H8" s="19"/>
      <c r="I8" s="19">
        <v>6.1014999999999997</v>
      </c>
      <c r="J8" s="19"/>
      <c r="K8" s="18">
        <f t="shared" si="1"/>
        <v>364.10086289549372</v>
      </c>
      <c r="L8" s="18">
        <f t="shared" si="2"/>
        <v>0.50874471086036677</v>
      </c>
      <c r="M8" s="18">
        <f t="shared" si="3"/>
        <v>38.670468187274906</v>
      </c>
      <c r="N8" s="18">
        <f t="shared" si="4"/>
        <v>-3.08843537414966E-2</v>
      </c>
      <c r="O8" s="18">
        <f t="shared" si="5"/>
        <v>4.7307872174590795</v>
      </c>
      <c r="P8" s="18">
        <f t="shared" si="6"/>
        <v>-2.1355685131195339E-2</v>
      </c>
      <c r="Q8" s="28">
        <f t="shared" si="7"/>
        <v>8.3291047067596597</v>
      </c>
      <c r="R8" s="28">
        <f>((L8*700)/D8)/1000</f>
        <v>1.1637950902034533E-2</v>
      </c>
      <c r="S8" s="28">
        <f t="shared" si="8"/>
        <v>0.88461855330367423</v>
      </c>
      <c r="T8" s="31">
        <v>0</v>
      </c>
      <c r="U8" s="28">
        <f t="shared" si="9"/>
        <v>0.10822062262161293</v>
      </c>
      <c r="V8" s="31">
        <v>0</v>
      </c>
    </row>
    <row r="9" spans="1:22" ht="18" customHeight="1" x14ac:dyDescent="0.25">
      <c r="A9" s="8">
        <v>11</v>
      </c>
      <c r="B9" s="8" t="s">
        <v>76</v>
      </c>
      <c r="C9" s="8"/>
      <c r="D9" s="8">
        <v>31.3</v>
      </c>
      <c r="E9" s="19">
        <v>179.58699999999999</v>
      </c>
      <c r="F9" s="19">
        <v>53.838900000000002</v>
      </c>
      <c r="G9" s="19">
        <v>13.106999999999999</v>
      </c>
      <c r="H9" s="19"/>
      <c r="I9" s="19">
        <v>29.332699999999999</v>
      </c>
      <c r="J9" s="19"/>
      <c r="K9" s="18">
        <f t="shared" si="1"/>
        <v>172.16519654841801</v>
      </c>
      <c r="L9" s="18">
        <f t="shared" si="2"/>
        <v>75.943582510578281</v>
      </c>
      <c r="M9" s="18">
        <f t="shared" si="3"/>
        <v>15.741056422569027</v>
      </c>
      <c r="N9" s="18">
        <f t="shared" si="4"/>
        <v>-3.08843537414966E-2</v>
      </c>
      <c r="O9" s="18">
        <f t="shared" si="5"/>
        <v>22.837724084177708</v>
      </c>
      <c r="P9" s="18">
        <f t="shared" si="6"/>
        <v>-2.1355685131195339E-2</v>
      </c>
      <c r="Q9" s="28">
        <f t="shared" si="7"/>
        <v>3.8503398589103068</v>
      </c>
      <c r="R9" s="28">
        <f>((L9*700)/D9)/1000</f>
        <v>1.6984187781918465</v>
      </c>
      <c r="S9" s="28">
        <f t="shared" si="8"/>
        <v>0.35203640561655969</v>
      </c>
      <c r="T9" s="31">
        <v>0</v>
      </c>
      <c r="U9" s="28">
        <f t="shared" si="9"/>
        <v>0.51074782296883048</v>
      </c>
      <c r="V9" s="31">
        <v>0</v>
      </c>
    </row>
    <row r="10" spans="1:22" ht="18" customHeight="1" x14ac:dyDescent="0.25">
      <c r="A10" s="8">
        <v>31</v>
      </c>
      <c r="B10" s="8" t="s">
        <v>100</v>
      </c>
      <c r="C10" s="8"/>
      <c r="D10" s="8">
        <v>31.9</v>
      </c>
      <c r="E10" s="19">
        <v>327.53160000000003</v>
      </c>
      <c r="F10" s="19">
        <v>0.10929999999999999</v>
      </c>
      <c r="G10" s="19">
        <v>24.5122</v>
      </c>
      <c r="H10" s="19">
        <v>0.28820000000000001</v>
      </c>
      <c r="I10" s="19">
        <v>2.6682999999999999</v>
      </c>
      <c r="J10" s="19"/>
      <c r="K10" s="18">
        <f t="shared" si="1"/>
        <v>314.0104506232023</v>
      </c>
      <c r="L10" s="18">
        <f t="shared" si="2"/>
        <v>0.16135401974612129</v>
      </c>
      <c r="M10" s="18">
        <f t="shared" si="3"/>
        <v>29.432773109243698</v>
      </c>
      <c r="N10" s="18">
        <f t="shared" si="4"/>
        <v>0.36122448979591837</v>
      </c>
      <c r="O10" s="18">
        <f t="shared" si="5"/>
        <v>2.0548713951675763</v>
      </c>
      <c r="P10" s="18">
        <f t="shared" si="6"/>
        <v>-2.1355685131195339E-2</v>
      </c>
      <c r="Q10" s="28">
        <f t="shared" si="7"/>
        <v>6.8905114556815557</v>
      </c>
      <c r="R10" s="28">
        <f>((L10*700)/D10)/1000</f>
        <v>3.5406838188804042E-3</v>
      </c>
      <c r="S10" s="28">
        <f t="shared" si="8"/>
        <v>0.64586022496772999</v>
      </c>
      <c r="T10" s="28">
        <f>((N10*700)/D10)/1000</f>
        <v>7.9265562024182726E-3</v>
      </c>
      <c r="U10" s="28">
        <f t="shared" si="9"/>
        <v>4.509122183753303E-2</v>
      </c>
      <c r="V10" s="31">
        <v>0</v>
      </c>
    </row>
    <row r="11" spans="1:22" ht="18" customHeight="1" x14ac:dyDescent="0.25">
      <c r="A11" s="11">
        <v>8</v>
      </c>
      <c r="B11" s="11" t="s">
        <v>71</v>
      </c>
      <c r="C11" t="s">
        <v>198</v>
      </c>
      <c r="D11" s="11">
        <v>31.4</v>
      </c>
      <c r="E11" s="19">
        <v>548.41420000000005</v>
      </c>
      <c r="F11" s="19"/>
      <c r="G11" s="19">
        <v>47.615699999999997</v>
      </c>
      <c r="H11" s="19">
        <v>0.23</v>
      </c>
      <c r="I11" s="19">
        <v>3.4194</v>
      </c>
      <c r="J11" s="19">
        <v>3.7027000000000001</v>
      </c>
      <c r="K11" s="18">
        <f t="shared" si="1"/>
        <v>525.78667305848523</v>
      </c>
      <c r="L11" s="18">
        <f t="shared" si="2"/>
        <v>7.1932299012693931E-3</v>
      </c>
      <c r="M11" s="18">
        <f t="shared" si="3"/>
        <v>57.168067226890756</v>
      </c>
      <c r="N11" s="18">
        <f t="shared" si="4"/>
        <v>0.28204081632653066</v>
      </c>
      <c r="O11" s="18">
        <f t="shared" si="5"/>
        <v>2.6402961808261889</v>
      </c>
      <c r="P11" s="18">
        <f t="shared" si="6"/>
        <v>2.6774052478134114</v>
      </c>
      <c r="Q11" s="28">
        <f t="shared" si="7"/>
        <v>11.721358953533111</v>
      </c>
      <c r="R11" s="31">
        <v>0</v>
      </c>
      <c r="S11" s="28">
        <f t="shared" si="8"/>
        <v>1.274447358561259</v>
      </c>
      <c r="T11" s="28">
        <f>((N11*700)/D11)/1000</f>
        <v>6.2875341219290276E-3</v>
      </c>
      <c r="U11" s="28">
        <f t="shared" si="9"/>
        <v>5.8860105941985104E-2</v>
      </c>
      <c r="V11" s="28">
        <f>((P11*700)/D11)/1000</f>
        <v>5.9687378135967771E-2</v>
      </c>
    </row>
    <row r="12" spans="1:22" ht="18" customHeight="1" x14ac:dyDescent="0.25">
      <c r="A12" s="8">
        <v>9</v>
      </c>
      <c r="B12" s="8" t="s">
        <v>73</v>
      </c>
      <c r="C12" s="8"/>
      <c r="D12" s="8">
        <v>32.700000000000003</v>
      </c>
      <c r="E12" s="19">
        <v>296.33100000000002</v>
      </c>
      <c r="F12" s="19"/>
      <c r="G12" s="19">
        <v>22.8371</v>
      </c>
      <c r="H12" s="19"/>
      <c r="I12" s="19"/>
      <c r="J12" s="19"/>
      <c r="K12" s="18">
        <f t="shared" si="1"/>
        <v>284.09616490891659</v>
      </c>
      <c r="L12" s="18">
        <f t="shared" si="2"/>
        <v>7.1932299012693931E-3</v>
      </c>
      <c r="M12" s="18">
        <f t="shared" si="3"/>
        <v>27.421848739495793</v>
      </c>
      <c r="N12" s="18">
        <f t="shared" si="4"/>
        <v>-3.08843537414966E-2</v>
      </c>
      <c r="O12" s="18">
        <f t="shared" si="5"/>
        <v>-2.4863600935307869E-2</v>
      </c>
      <c r="P12" s="18">
        <f t="shared" si="6"/>
        <v>-2.1355685131195339E-2</v>
      </c>
      <c r="Q12" s="28">
        <f t="shared" si="7"/>
        <v>6.0815692793957679</v>
      </c>
      <c r="R12" s="31">
        <v>0</v>
      </c>
      <c r="S12" s="28">
        <f t="shared" si="8"/>
        <v>0.58701205252743283</v>
      </c>
      <c r="T12" s="31">
        <v>0</v>
      </c>
      <c r="U12" s="31">
        <v>0</v>
      </c>
      <c r="V12" s="31">
        <v>0</v>
      </c>
    </row>
    <row r="13" spans="1:22" ht="18" customHeight="1" x14ac:dyDescent="0.25">
      <c r="A13" s="8">
        <v>7</v>
      </c>
      <c r="B13" s="8" t="s">
        <v>70</v>
      </c>
      <c r="C13" s="8"/>
      <c r="D13" s="8">
        <v>30.9</v>
      </c>
      <c r="E13" s="19">
        <v>253.00020000000001</v>
      </c>
      <c r="F13" s="19">
        <v>0.62939999999999996</v>
      </c>
      <c r="G13" s="19">
        <v>10.6167</v>
      </c>
      <c r="H13" s="19"/>
      <c r="I13" s="19">
        <v>17.256699999999999</v>
      </c>
      <c r="J13" s="19"/>
      <c r="K13" s="18">
        <f t="shared" si="1"/>
        <v>242.55177372962606</v>
      </c>
      <c r="L13" s="18">
        <f t="shared" si="2"/>
        <v>0.89492242595204508</v>
      </c>
      <c r="M13" s="18">
        <f t="shared" si="3"/>
        <v>12.751500600240096</v>
      </c>
      <c r="N13" s="18">
        <f t="shared" si="4"/>
        <v>-3.08843537414966E-2</v>
      </c>
      <c r="O13" s="18">
        <f t="shared" si="5"/>
        <v>13.425409197194076</v>
      </c>
      <c r="P13" s="18">
        <f t="shared" si="6"/>
        <v>-2.1355685131195339E-2</v>
      </c>
      <c r="Q13" s="28">
        <f t="shared" si="7"/>
        <v>5.4947003757520472</v>
      </c>
      <c r="R13" s="28">
        <f>((L13*700)/D13)/1000</f>
        <v>2.0273323565256685E-2</v>
      </c>
      <c r="S13" s="28">
        <f t="shared" si="8"/>
        <v>0.288868945636507</v>
      </c>
      <c r="T13" s="31">
        <v>0</v>
      </c>
      <c r="U13" s="28">
        <f>((O13*700)/D13)/1000</f>
        <v>0.30413548343158103</v>
      </c>
      <c r="V13" s="31">
        <v>0</v>
      </c>
    </row>
    <row r="14" spans="1:22" ht="18" customHeight="1" x14ac:dyDescent="0.25">
      <c r="A14" s="8">
        <v>4</v>
      </c>
      <c r="B14" s="8" t="s">
        <v>65</v>
      </c>
      <c r="C14" s="8"/>
      <c r="D14" s="8">
        <v>29.4</v>
      </c>
      <c r="E14" s="19">
        <v>237.12180000000001</v>
      </c>
      <c r="F14" s="19">
        <v>4.4353999999999996</v>
      </c>
      <c r="G14" s="19">
        <v>46.099200000000003</v>
      </c>
      <c r="H14" s="19">
        <v>0.10630000000000001</v>
      </c>
      <c r="I14" s="19">
        <v>3.7446000000000002</v>
      </c>
      <c r="J14" s="19">
        <v>6.4748999999999999</v>
      </c>
      <c r="K14" s="18">
        <f t="shared" si="1"/>
        <v>227.32799616490894</v>
      </c>
      <c r="L14" s="18">
        <f t="shared" si="2"/>
        <v>6.2630465444287715</v>
      </c>
      <c r="M14" s="18">
        <f t="shared" si="3"/>
        <v>55.347539015606245</v>
      </c>
      <c r="N14" s="18">
        <f t="shared" si="4"/>
        <v>0.11374149659863948</v>
      </c>
      <c r="O14" s="18">
        <f t="shared" si="5"/>
        <v>2.8937646141855029</v>
      </c>
      <c r="P14" s="18">
        <f t="shared" si="6"/>
        <v>4.6979591836734702</v>
      </c>
      <c r="Q14" s="28">
        <f t="shared" si="7"/>
        <v>5.4125713372597364</v>
      </c>
      <c r="R14" s="28">
        <f>((L14*700)/D14)/1000</f>
        <v>0.14912015581973265</v>
      </c>
      <c r="S14" s="28">
        <f t="shared" si="8"/>
        <v>1.3177985479906249</v>
      </c>
      <c r="T14" s="28">
        <f>((N14*700)/D14)/1000</f>
        <v>2.7081308713961779E-3</v>
      </c>
      <c r="U14" s="28">
        <f>((O14*700)/D14)/1000</f>
        <v>6.8899157480607209E-2</v>
      </c>
      <c r="V14" s="28">
        <f>((P14*700)/D14)/1000</f>
        <v>0.11185617103984453</v>
      </c>
    </row>
    <row r="15" spans="1:22" ht="18" customHeight="1" x14ac:dyDescent="0.25">
      <c r="A15" s="8">
        <v>20</v>
      </c>
      <c r="B15" s="8" t="s">
        <v>87</v>
      </c>
      <c r="C15" t="s">
        <v>191</v>
      </c>
      <c r="D15" s="8">
        <v>31.1</v>
      </c>
      <c r="E15" s="19">
        <v>105.59139999999999</v>
      </c>
      <c r="F15" s="19">
        <v>3.3708</v>
      </c>
      <c r="G15" s="19">
        <v>15.418100000000001</v>
      </c>
      <c r="H15" s="19"/>
      <c r="I15" s="19">
        <v>7.5750999999999999</v>
      </c>
      <c r="J15" s="19"/>
      <c r="K15" s="18">
        <f t="shared" si="1"/>
        <v>101.22023010546499</v>
      </c>
      <c r="L15" s="18">
        <f t="shared" si="2"/>
        <v>4.7614950634696758</v>
      </c>
      <c r="M15" s="18">
        <f t="shared" si="3"/>
        <v>18.515486194477795</v>
      </c>
      <c r="N15" s="18">
        <f t="shared" si="4"/>
        <v>-3.08843537414966E-2</v>
      </c>
      <c r="O15" s="18">
        <f t="shared" si="5"/>
        <v>5.8793452844894771</v>
      </c>
      <c r="P15" s="18">
        <f t="shared" si="6"/>
        <v>-2.1355685131195339E-2</v>
      </c>
      <c r="Q15" s="28">
        <f t="shared" si="7"/>
        <v>2.2782688448175401</v>
      </c>
      <c r="R15" s="28">
        <f>((L15*700)/D15)/1000</f>
        <v>0.10717191461185764</v>
      </c>
      <c r="S15" s="28">
        <f t="shared" si="8"/>
        <v>0.41674727768921083</v>
      </c>
      <c r="T15" s="31">
        <v>0</v>
      </c>
      <c r="U15" s="28">
        <f>((O15*700)/D15)/1000</f>
        <v>0.13233253051905575</v>
      </c>
      <c r="V15" s="31">
        <v>0</v>
      </c>
    </row>
    <row r="16" spans="1:22" ht="18" customHeight="1" x14ac:dyDescent="0.25">
      <c r="A16" s="8">
        <v>5</v>
      </c>
      <c r="B16" s="8" t="s">
        <v>66</v>
      </c>
      <c r="C16"/>
      <c r="D16" s="8">
        <v>31</v>
      </c>
      <c r="E16" s="19">
        <v>109.4461</v>
      </c>
      <c r="F16" s="19">
        <v>1.1999999999999999E-3</v>
      </c>
      <c r="G16" s="19">
        <v>27.867699999999999</v>
      </c>
      <c r="H16" s="19">
        <v>9.5699999999999993E-2</v>
      </c>
      <c r="I16" s="19">
        <v>7.9170999999999996</v>
      </c>
      <c r="J16" s="19"/>
      <c r="K16" s="18">
        <f t="shared" si="1"/>
        <v>104.91601150527325</v>
      </c>
      <c r="L16" s="18">
        <f t="shared" si="2"/>
        <v>8.8857545839210149E-3</v>
      </c>
      <c r="M16" s="18">
        <f t="shared" si="3"/>
        <v>33.460984393757499</v>
      </c>
      <c r="N16" s="18">
        <f t="shared" si="4"/>
        <v>9.9319727891156465E-2</v>
      </c>
      <c r="O16" s="18">
        <f t="shared" si="5"/>
        <v>6.1459080280592362</v>
      </c>
      <c r="P16" s="18">
        <f t="shared" si="6"/>
        <v>-2.1355685131195339E-2</v>
      </c>
      <c r="Q16" s="28">
        <f t="shared" si="7"/>
        <v>2.369071227538428</v>
      </c>
      <c r="R16" s="28">
        <f>((L16*700)/D16)/1000</f>
        <v>2.0064607124982935E-4</v>
      </c>
      <c r="S16" s="28">
        <f t="shared" si="8"/>
        <v>0.75557061534291126</v>
      </c>
      <c r="T16" s="28">
        <f>((N16*700)/D16)/1000</f>
        <v>2.2427035330261137E-3</v>
      </c>
      <c r="U16" s="28">
        <f>((O16*700)/D16)/1000</f>
        <v>0.13877856837553113</v>
      </c>
      <c r="V16" s="31">
        <v>0</v>
      </c>
    </row>
    <row r="17" spans="1:22" ht="18" customHeight="1" x14ac:dyDescent="0.25">
      <c r="A17" s="8">
        <v>24</v>
      </c>
      <c r="B17" s="8" t="s">
        <v>91</v>
      </c>
      <c r="C17" t="s">
        <v>206</v>
      </c>
      <c r="D17" s="8">
        <v>33.6</v>
      </c>
      <c r="E17" s="19">
        <v>2.9912999999999998</v>
      </c>
      <c r="F17" s="19"/>
      <c r="G17" s="19">
        <v>12.246</v>
      </c>
      <c r="H17" s="19"/>
      <c r="I17" s="19"/>
      <c r="J17" s="19"/>
      <c r="K17" s="18">
        <f t="shared" si="1"/>
        <v>2.8500479386385424</v>
      </c>
      <c r="L17" s="18">
        <f t="shared" si="2"/>
        <v>7.1932299012693931E-3</v>
      </c>
      <c r="M17" s="18">
        <f t="shared" si="3"/>
        <v>14.707442977190876</v>
      </c>
      <c r="N17" s="18">
        <f t="shared" si="4"/>
        <v>-3.08843537414966E-2</v>
      </c>
      <c r="O17" s="18">
        <f t="shared" si="5"/>
        <v>-2.4863600935307869E-2</v>
      </c>
      <c r="P17" s="18">
        <f t="shared" si="6"/>
        <v>-2.1355685131195339E-2</v>
      </c>
      <c r="Q17" s="28">
        <f t="shared" si="7"/>
        <v>5.9375998721636299E-2</v>
      </c>
      <c r="R17" s="31">
        <v>0</v>
      </c>
      <c r="S17" s="28">
        <f t="shared" si="8"/>
        <v>0.30640506202480994</v>
      </c>
      <c r="T17" s="31">
        <v>0</v>
      </c>
      <c r="U17" s="31">
        <v>0</v>
      </c>
      <c r="V17" s="31">
        <v>0</v>
      </c>
    </row>
    <row r="18" spans="1:22" ht="18" customHeight="1" x14ac:dyDescent="0.25">
      <c r="A18" s="8">
        <v>1</v>
      </c>
      <c r="B18" s="8" t="s">
        <v>60</v>
      </c>
      <c r="C18" s="8"/>
      <c r="D18" s="8">
        <v>15.2</v>
      </c>
      <c r="E18" s="19">
        <v>67.071299999999994</v>
      </c>
      <c r="F18" s="19">
        <v>1.3199000000000001</v>
      </c>
      <c r="G18" s="19">
        <v>32.867600000000003</v>
      </c>
      <c r="H18" s="19">
        <v>0.29189999999999999</v>
      </c>
      <c r="I18" s="19">
        <v>25.0108</v>
      </c>
      <c r="J18" s="19"/>
      <c r="K18" s="18">
        <f t="shared" si="1"/>
        <v>64.288207094918505</v>
      </c>
      <c r="L18" s="18">
        <f t="shared" si="2"/>
        <v>1.8688293370944993</v>
      </c>
      <c r="M18" s="18">
        <f t="shared" si="3"/>
        <v>39.463265306122452</v>
      </c>
      <c r="N18" s="18">
        <f t="shared" si="4"/>
        <v>0.36625850340136057</v>
      </c>
      <c r="O18" s="18">
        <f t="shared" si="5"/>
        <v>19.469134840218238</v>
      </c>
      <c r="P18" s="18">
        <f t="shared" si="6"/>
        <v>-2.1355685131195339E-2</v>
      </c>
      <c r="Q18" s="28">
        <f t="shared" si="7"/>
        <v>2.9606411162133521</v>
      </c>
      <c r="R18" s="28">
        <f>((L18*700)/D18)/1000</f>
        <v>8.6064508945141421E-2</v>
      </c>
      <c r="S18" s="28">
        <f t="shared" si="8"/>
        <v>1.8173872180451132</v>
      </c>
      <c r="T18" s="28">
        <f>((N18*700)/D18)/1000</f>
        <v>1.6867167919799503E-2</v>
      </c>
      <c r="U18" s="28">
        <f>((O18*700)/D18)/1000</f>
        <v>0.89660489395741894</v>
      </c>
      <c r="V18" s="31">
        <v>0</v>
      </c>
    </row>
    <row r="19" spans="1:22" ht="18" customHeight="1" x14ac:dyDescent="0.25">
      <c r="A19" s="8">
        <v>3</v>
      </c>
      <c r="B19" s="8" t="s">
        <v>63</v>
      </c>
      <c r="C19" s="8"/>
      <c r="D19" s="8">
        <v>43.8</v>
      </c>
      <c r="E19" s="19">
        <v>56.407800000000002</v>
      </c>
      <c r="F19" s="19">
        <v>3.2000000000000002E-3</v>
      </c>
      <c r="G19" s="19">
        <v>4.8441999999999998</v>
      </c>
      <c r="H19" s="19"/>
      <c r="I19" s="19"/>
      <c r="J19" s="19"/>
      <c r="K19" s="18">
        <f t="shared" si="1"/>
        <v>54.064333652924255</v>
      </c>
      <c r="L19" s="18">
        <f t="shared" si="2"/>
        <v>1.1706629055007052E-2</v>
      </c>
      <c r="M19" s="18">
        <f t="shared" si="3"/>
        <v>5.8217286914765909</v>
      </c>
      <c r="N19" s="18">
        <f t="shared" si="4"/>
        <v>-3.08843537414966E-2</v>
      </c>
      <c r="O19" s="18">
        <f t="shared" si="5"/>
        <v>-2.4863600935307869E-2</v>
      </c>
      <c r="P19" s="18">
        <f t="shared" si="6"/>
        <v>-2.1355685131195339E-2</v>
      </c>
      <c r="Q19" s="28">
        <f t="shared" si="7"/>
        <v>0.86404186203303612</v>
      </c>
      <c r="R19" s="28">
        <f>((L19*700)/D19)/1000</f>
        <v>1.8709224517134558E-4</v>
      </c>
      <c r="S19" s="28">
        <f t="shared" si="8"/>
        <v>9.3041326119488899E-2</v>
      </c>
      <c r="T19" s="31">
        <v>0</v>
      </c>
      <c r="U19" s="31">
        <v>0</v>
      </c>
      <c r="V19" s="31">
        <v>0</v>
      </c>
    </row>
    <row r="20" spans="1:22" ht="18" customHeight="1" x14ac:dyDescent="0.25">
      <c r="A20" s="8">
        <v>33</v>
      </c>
      <c r="B20" s="8" t="s">
        <v>103</v>
      </c>
      <c r="C20" t="s">
        <v>192</v>
      </c>
      <c r="D20" s="8">
        <v>30.6</v>
      </c>
      <c r="E20" s="19">
        <v>261.49529999999999</v>
      </c>
      <c r="F20" s="19"/>
      <c r="G20" s="19">
        <v>20.1511</v>
      </c>
      <c r="H20" s="19"/>
      <c r="I20" s="19">
        <v>19.418199999999999</v>
      </c>
      <c r="J20" s="19"/>
      <c r="K20" s="18">
        <f t="shared" si="1"/>
        <v>250.69664429530198</v>
      </c>
      <c r="L20" s="18">
        <f t="shared" si="2"/>
        <v>7.1932299012693931E-3</v>
      </c>
      <c r="M20" s="18">
        <f t="shared" si="3"/>
        <v>24.197358943577431</v>
      </c>
      <c r="N20" s="18">
        <f t="shared" si="4"/>
        <v>-3.08843537414966E-2</v>
      </c>
      <c r="O20" s="18">
        <f t="shared" si="5"/>
        <v>15.110132501948559</v>
      </c>
      <c r="P20" s="18">
        <f t="shared" si="6"/>
        <v>-2.1355685131195339E-2</v>
      </c>
      <c r="Q20" s="28">
        <f t="shared" si="7"/>
        <v>5.7348905557748813</v>
      </c>
      <c r="R20" s="31">
        <v>0</v>
      </c>
      <c r="S20" s="28">
        <f t="shared" si="8"/>
        <v>0.55353435491843783</v>
      </c>
      <c r="T20" s="31">
        <v>0</v>
      </c>
      <c r="U20" s="28">
        <f>((O20*700)/D20)/1000</f>
        <v>0.34565662586156831</v>
      </c>
      <c r="V20" s="31">
        <v>0</v>
      </c>
    </row>
    <row r="21" spans="1:22" ht="18" customHeight="1" x14ac:dyDescent="0.25">
      <c r="A21" s="8">
        <v>2</v>
      </c>
      <c r="B21" s="8" t="s">
        <v>62</v>
      </c>
      <c r="C21" t="s">
        <v>207</v>
      </c>
      <c r="D21" s="8">
        <v>37.1</v>
      </c>
      <c r="E21" s="19">
        <v>65.043499999999995</v>
      </c>
      <c r="F21" s="19">
        <v>0.18129999999999999</v>
      </c>
      <c r="G21" s="19">
        <v>8.7194000000000003</v>
      </c>
      <c r="H21" s="19">
        <v>1.1492</v>
      </c>
      <c r="I21" s="19">
        <v>10.454000000000001</v>
      </c>
      <c r="J21" s="19"/>
      <c r="K21" s="18">
        <f t="shared" si="1"/>
        <v>62.344007670182165</v>
      </c>
      <c r="L21" s="18">
        <f t="shared" si="2"/>
        <v>0.26290550070521856</v>
      </c>
      <c r="M21" s="18">
        <f t="shared" si="3"/>
        <v>10.473829531812726</v>
      </c>
      <c r="N21" s="18">
        <f t="shared" si="4"/>
        <v>1.53265306122449</v>
      </c>
      <c r="O21" s="18">
        <f t="shared" si="5"/>
        <v>8.1232268121590021</v>
      </c>
      <c r="P21" s="18">
        <f t="shared" si="6"/>
        <v>-2.1355685131195339E-2</v>
      </c>
      <c r="Q21" s="28">
        <f t="shared" si="7"/>
        <v>1.1763020315128707</v>
      </c>
      <c r="R21" s="28">
        <f t="shared" ref="R21:R32" si="10">((L21*700)/D21)/1000</f>
        <v>4.9604811453814821E-3</v>
      </c>
      <c r="S21" s="28">
        <f t="shared" si="8"/>
        <v>0.197619425128542</v>
      </c>
      <c r="T21" s="28">
        <f>((N21*700)/D21)/1000</f>
        <v>2.8917982287254524E-2</v>
      </c>
      <c r="U21" s="28">
        <f>((O21*700)/D21)/1000</f>
        <v>0.15326843041809438</v>
      </c>
      <c r="V21" s="31">
        <v>0</v>
      </c>
    </row>
    <row r="22" spans="1:22" ht="18" customHeight="1" x14ac:dyDescent="0.25">
      <c r="A22" s="8">
        <v>35</v>
      </c>
      <c r="B22" s="8" t="s">
        <v>105</v>
      </c>
      <c r="C22" s="8"/>
      <c r="D22" s="8">
        <v>32.1</v>
      </c>
      <c r="E22" s="19">
        <v>152.70760000000001</v>
      </c>
      <c r="F22" s="19">
        <v>5.0646000000000004</v>
      </c>
      <c r="G22" s="19">
        <v>6.3085000000000004</v>
      </c>
      <c r="H22" s="19"/>
      <c r="I22" s="19">
        <v>2.4394</v>
      </c>
      <c r="J22" s="19">
        <v>31.276199999999999</v>
      </c>
      <c r="K22" s="18">
        <f t="shared" si="1"/>
        <v>146.39395973154365</v>
      </c>
      <c r="L22" s="18">
        <f t="shared" si="2"/>
        <v>7.1504936530324397</v>
      </c>
      <c r="M22" s="18">
        <f t="shared" si="3"/>
        <v>7.5795918367346946</v>
      </c>
      <c r="N22" s="18">
        <f t="shared" si="4"/>
        <v>-3.08843537414966E-2</v>
      </c>
      <c r="O22" s="18">
        <f t="shared" si="5"/>
        <v>1.876461418550273</v>
      </c>
      <c r="P22" s="18">
        <f t="shared" si="6"/>
        <v>22.774708454810497</v>
      </c>
      <c r="Q22" s="28">
        <f t="shared" si="7"/>
        <v>3.192391645236154</v>
      </c>
      <c r="R22" s="28">
        <f t="shared" si="10"/>
        <v>0.15592976813466378</v>
      </c>
      <c r="S22" s="28">
        <f t="shared" si="8"/>
        <v>0.16528704939919894</v>
      </c>
      <c r="T22" s="31">
        <v>0</v>
      </c>
      <c r="U22" s="28">
        <f>((O22*700)/D22)/1000</f>
        <v>4.0919719407638354E-2</v>
      </c>
      <c r="V22" s="28">
        <f>((P22*700)/D22)/1000</f>
        <v>0.49664473265941894</v>
      </c>
    </row>
    <row r="23" spans="1:22" ht="18" customHeight="1" x14ac:dyDescent="0.25">
      <c r="A23" s="8">
        <v>27</v>
      </c>
      <c r="B23" s="8" t="s">
        <v>95</v>
      </c>
      <c r="C23" s="8"/>
      <c r="D23" s="8">
        <v>29.4</v>
      </c>
      <c r="E23" s="19">
        <v>214.98480000000001</v>
      </c>
      <c r="F23" s="19">
        <v>3.1198000000000001</v>
      </c>
      <c r="G23" s="19">
        <v>6.5225999999999997</v>
      </c>
      <c r="H23" s="19">
        <v>2.6617999999999999</v>
      </c>
      <c r="I23" s="19">
        <v>2.1570999999999998</v>
      </c>
      <c r="J23" s="19">
        <v>0.58889999999999998</v>
      </c>
      <c r="K23" s="18">
        <f t="shared" si="1"/>
        <v>206.10364333652925</v>
      </c>
      <c r="L23" s="18">
        <f t="shared" si="2"/>
        <v>4.4074753173483776</v>
      </c>
      <c r="M23" s="18">
        <f t="shared" si="3"/>
        <v>7.8366146458583428</v>
      </c>
      <c r="N23" s="18">
        <f t="shared" si="4"/>
        <v>3.5906122448979594</v>
      </c>
      <c r="O23" s="18">
        <f t="shared" si="5"/>
        <v>1.6564302416212004</v>
      </c>
      <c r="P23" s="18">
        <f t="shared" si="6"/>
        <v>0.4078717201166181</v>
      </c>
      <c r="Q23" s="28">
        <f t="shared" si="7"/>
        <v>4.9072296032506966</v>
      </c>
      <c r="R23" s="28">
        <f t="shared" si="10"/>
        <v>0.10493988850829472</v>
      </c>
      <c r="S23" s="28">
        <f t="shared" si="8"/>
        <v>0.18658606299662722</v>
      </c>
      <c r="T23" s="28">
        <f>((N23*700)/D23)/1000</f>
        <v>8.5490767735665704E-2</v>
      </c>
      <c r="U23" s="28">
        <f>((O23*700)/D23)/1000</f>
        <v>3.9438815276695245E-2</v>
      </c>
      <c r="V23" s="28">
        <f>((P23*700)/D23)/1000</f>
        <v>9.71123143134805E-3</v>
      </c>
    </row>
    <row r="24" spans="1:22" ht="18" customHeight="1" x14ac:dyDescent="0.25">
      <c r="A24" s="8">
        <v>13</v>
      </c>
      <c r="B24" s="8" t="s">
        <v>79</v>
      </c>
      <c r="C24" s="8"/>
      <c r="D24" s="8">
        <v>34.1</v>
      </c>
      <c r="E24" s="19">
        <v>255.9468</v>
      </c>
      <c r="F24" s="19">
        <v>2.8420000000000001</v>
      </c>
      <c r="G24" s="19">
        <v>18.153700000000001</v>
      </c>
      <c r="H24" s="19"/>
      <c r="I24" s="19"/>
      <c r="J24" s="19"/>
      <c r="K24" s="18">
        <f t="shared" si="1"/>
        <v>245.37689357622244</v>
      </c>
      <c r="L24" s="18">
        <f t="shared" si="2"/>
        <v>4.0156558533145272</v>
      </c>
      <c r="M24" s="18">
        <f t="shared" si="3"/>
        <v>21.799519807923168</v>
      </c>
      <c r="N24" s="18">
        <f t="shared" si="4"/>
        <v>-3.08843537414966E-2</v>
      </c>
      <c r="O24" s="18">
        <f t="shared" si="5"/>
        <v>-2.4863600935307869E-2</v>
      </c>
      <c r="P24" s="18">
        <f t="shared" si="6"/>
        <v>-2.1355685131195339E-2</v>
      </c>
      <c r="Q24" s="28">
        <f t="shared" si="7"/>
        <v>5.0370623314767071</v>
      </c>
      <c r="R24" s="28">
        <f t="shared" si="10"/>
        <v>8.2432818103230762E-2</v>
      </c>
      <c r="S24" s="28">
        <f t="shared" si="8"/>
        <v>0.44749747406293894</v>
      </c>
      <c r="T24" s="31">
        <v>0</v>
      </c>
      <c r="U24" s="31">
        <v>0</v>
      </c>
      <c r="V24" s="31">
        <v>0</v>
      </c>
    </row>
    <row r="25" spans="1:22" ht="18" customHeight="1" x14ac:dyDescent="0.25">
      <c r="A25" s="8">
        <v>21</v>
      </c>
      <c r="B25" s="8" t="s">
        <v>88</v>
      </c>
      <c r="C25" t="s">
        <v>193</v>
      </c>
      <c r="D25" s="8">
        <v>28.3</v>
      </c>
      <c r="E25" s="19">
        <v>181.09610000000001</v>
      </c>
      <c r="F25" s="19">
        <v>2.8166000000000002</v>
      </c>
      <c r="G25" s="19">
        <v>19.4313</v>
      </c>
      <c r="H25" s="19">
        <v>0.193</v>
      </c>
      <c r="I25" s="19">
        <v>5.1162999999999998</v>
      </c>
      <c r="J25" s="19">
        <v>8.7346000000000004</v>
      </c>
      <c r="K25" s="18">
        <f t="shared" si="1"/>
        <v>173.61208053691274</v>
      </c>
      <c r="L25" s="18">
        <f t="shared" si="2"/>
        <v>3.9798307475317349</v>
      </c>
      <c r="M25" s="18">
        <f t="shared" si="3"/>
        <v>23.333253301320529</v>
      </c>
      <c r="N25" s="18">
        <f t="shared" si="4"/>
        <v>0.23170068027210888</v>
      </c>
      <c r="O25" s="18">
        <f t="shared" si="5"/>
        <v>3.962899454403741</v>
      </c>
      <c r="P25" s="18">
        <f t="shared" si="6"/>
        <v>6.3449708454810514</v>
      </c>
      <c r="Q25" s="28">
        <f t="shared" si="7"/>
        <v>4.2942917447292901</v>
      </c>
      <c r="R25" s="28">
        <f t="shared" si="10"/>
        <v>9.8441043225166586E-2</v>
      </c>
      <c r="S25" s="28">
        <f t="shared" si="8"/>
        <v>0.57714760815987176</v>
      </c>
      <c r="T25" s="28">
        <f>((N25*700)/D25)/1000</f>
        <v>5.7311122328790182E-3</v>
      </c>
      <c r="U25" s="28">
        <f t="shared" ref="U25:U38" si="11">((O25*700)/D25)/1000</f>
        <v>9.8022247988785116E-2</v>
      </c>
      <c r="V25" s="28">
        <f>((P25*700)/D25)/1000</f>
        <v>0.15694274176101541</v>
      </c>
    </row>
    <row r="26" spans="1:22" ht="18" customHeight="1" x14ac:dyDescent="0.25">
      <c r="A26" s="8">
        <v>28</v>
      </c>
      <c r="B26" s="8" t="s">
        <v>96</v>
      </c>
      <c r="C26" t="s">
        <v>194</v>
      </c>
      <c r="D26" s="8">
        <v>31.7</v>
      </c>
      <c r="E26" s="19">
        <v>121.1396</v>
      </c>
      <c r="F26" s="19">
        <v>3.2538</v>
      </c>
      <c r="G26" s="19">
        <v>24.712</v>
      </c>
      <c r="H26" s="19"/>
      <c r="I26" s="19">
        <v>2.2206999999999999</v>
      </c>
      <c r="J26" s="19"/>
      <c r="K26" s="18">
        <f t="shared" si="1"/>
        <v>116.12742090124641</v>
      </c>
      <c r="L26" s="18">
        <f t="shared" si="2"/>
        <v>4.5964739069111422</v>
      </c>
      <c r="M26" s="18">
        <f t="shared" si="3"/>
        <v>29.672629051620646</v>
      </c>
      <c r="N26" s="18">
        <f t="shared" si="4"/>
        <v>-3.08843537414966E-2</v>
      </c>
      <c r="O26" s="18">
        <f t="shared" si="5"/>
        <v>1.7060015588464537</v>
      </c>
      <c r="P26" s="18">
        <f t="shared" si="6"/>
        <v>-2.1355685131195339E-2</v>
      </c>
      <c r="Q26" s="28">
        <f t="shared" si="7"/>
        <v>2.5643279063366715</v>
      </c>
      <c r="R26" s="28">
        <f t="shared" si="10"/>
        <v>0.10149942381191797</v>
      </c>
      <c r="S26" s="28">
        <f t="shared" si="8"/>
        <v>0.65523155634493546</v>
      </c>
      <c r="T26" s="31">
        <v>0</v>
      </c>
      <c r="U26" s="28">
        <f t="shared" si="11"/>
        <v>3.7671958712697719E-2</v>
      </c>
      <c r="V26" s="31">
        <v>0</v>
      </c>
    </row>
    <row r="27" spans="1:22" ht="18" customHeight="1" x14ac:dyDescent="0.25">
      <c r="A27" s="8">
        <v>25</v>
      </c>
      <c r="B27" s="8" t="s">
        <v>93</v>
      </c>
      <c r="C27" t="s">
        <v>205</v>
      </c>
      <c r="D27" s="8">
        <v>31.4</v>
      </c>
      <c r="E27" s="19">
        <v>374.70800000000003</v>
      </c>
      <c r="F27" s="19">
        <v>2.0000000000000001E-4</v>
      </c>
      <c r="G27" s="19">
        <v>38.960999999999999</v>
      </c>
      <c r="H27" s="19">
        <v>61.607199999999999</v>
      </c>
      <c r="I27" s="19">
        <v>1.4441999999999999</v>
      </c>
      <c r="J27" s="19"/>
      <c r="K27" s="18">
        <f t="shared" si="1"/>
        <v>359.24189837008629</v>
      </c>
      <c r="L27" s="18">
        <f t="shared" si="2"/>
        <v>7.475317348377997E-3</v>
      </c>
      <c r="M27" s="18">
        <f t="shared" si="3"/>
        <v>46.778271308523401</v>
      </c>
      <c r="N27" s="18">
        <f t="shared" si="4"/>
        <v>83.788435374149657</v>
      </c>
      <c r="O27" s="18">
        <f t="shared" si="5"/>
        <v>1.1007794232268122</v>
      </c>
      <c r="P27" s="18">
        <f t="shared" si="6"/>
        <v>-2.1355685131195339E-2</v>
      </c>
      <c r="Q27" s="28">
        <f t="shared" si="7"/>
        <v>8.0085773521993762</v>
      </c>
      <c r="R27" s="28">
        <f t="shared" si="10"/>
        <v>1.6664720203390441E-4</v>
      </c>
      <c r="S27" s="28">
        <f t="shared" si="8"/>
        <v>1.0428277043301395</v>
      </c>
      <c r="T27" s="28">
        <f>((N27*700)/D27)/1000</f>
        <v>1.8678950561116168</v>
      </c>
      <c r="U27" s="28">
        <f t="shared" si="11"/>
        <v>2.4539668670661419E-2</v>
      </c>
      <c r="V27" s="31">
        <v>0</v>
      </c>
    </row>
    <row r="28" spans="1:22" ht="18" customHeight="1" x14ac:dyDescent="0.25">
      <c r="A28" s="8">
        <v>15</v>
      </c>
      <c r="B28" s="8" t="s">
        <v>81</v>
      </c>
      <c r="C28" t="s">
        <v>200</v>
      </c>
      <c r="D28" s="8">
        <v>32.9</v>
      </c>
      <c r="E28" s="19">
        <v>332.2747</v>
      </c>
      <c r="F28" s="19">
        <v>0.51480000000000004</v>
      </c>
      <c r="G28" s="19">
        <v>19.9544</v>
      </c>
      <c r="H28" s="19"/>
      <c r="I28" s="19">
        <v>5.2092999999999998</v>
      </c>
      <c r="J28" s="19"/>
      <c r="K28" s="18">
        <f t="shared" si="1"/>
        <v>318.55800575263663</v>
      </c>
      <c r="L28" s="18">
        <f t="shared" si="2"/>
        <v>0.73328631875881523</v>
      </c>
      <c r="M28" s="18">
        <f t="shared" si="3"/>
        <v>23.961224489795917</v>
      </c>
      <c r="N28" s="18">
        <f t="shared" si="4"/>
        <v>-3.08843537414966E-2</v>
      </c>
      <c r="O28" s="18">
        <f t="shared" si="5"/>
        <v>4.0353858144972721</v>
      </c>
      <c r="P28" s="18">
        <f t="shared" si="6"/>
        <v>-2.1355685131195339E-2</v>
      </c>
      <c r="Q28" s="28">
        <f t="shared" si="7"/>
        <v>6.777829909630567</v>
      </c>
      <c r="R28" s="28">
        <f t="shared" si="10"/>
        <v>1.5601836569336495E-2</v>
      </c>
      <c r="S28" s="28">
        <f t="shared" si="8"/>
        <v>0.5098132870169344</v>
      </c>
      <c r="T28" s="31">
        <v>0</v>
      </c>
      <c r="U28" s="28">
        <f t="shared" si="11"/>
        <v>8.5859272648878132E-2</v>
      </c>
      <c r="V28" s="31">
        <v>0</v>
      </c>
    </row>
    <row r="29" spans="1:22" ht="18" customHeight="1" x14ac:dyDescent="0.25">
      <c r="A29" s="8">
        <v>12</v>
      </c>
      <c r="B29" s="8" t="s">
        <v>78</v>
      </c>
      <c r="C29" t="s">
        <v>197</v>
      </c>
      <c r="D29" s="8">
        <v>30.2</v>
      </c>
      <c r="E29" s="19">
        <v>288.6626</v>
      </c>
      <c r="F29" s="19">
        <v>0.83489999999999998</v>
      </c>
      <c r="G29" s="19">
        <v>17.975200000000001</v>
      </c>
      <c r="H29" s="19">
        <v>4.5491999999999999</v>
      </c>
      <c r="I29" s="19">
        <v>1.1278999999999999</v>
      </c>
      <c r="J29" s="19">
        <v>2.8856999999999999</v>
      </c>
      <c r="K29" s="18">
        <f t="shared" si="1"/>
        <v>276.74391179290507</v>
      </c>
      <c r="L29" s="18">
        <f t="shared" si="2"/>
        <v>1.1847672778561353</v>
      </c>
      <c r="M29" s="18">
        <f t="shared" si="3"/>
        <v>21.585234093637453</v>
      </c>
      <c r="N29" s="18">
        <f t="shared" si="4"/>
        <v>6.1585034013605435</v>
      </c>
      <c r="O29" s="18">
        <f t="shared" si="5"/>
        <v>0.85424785658612612</v>
      </c>
      <c r="P29" s="18">
        <f t="shared" si="6"/>
        <v>2.0819241982507291</v>
      </c>
      <c r="Q29" s="28">
        <f t="shared" si="7"/>
        <v>6.4145939819547539</v>
      </c>
      <c r="R29" s="28">
        <f t="shared" si="10"/>
        <v>2.7461493195340886E-2</v>
      </c>
      <c r="S29" s="28">
        <f t="shared" si="8"/>
        <v>0.50031999554788797</v>
      </c>
      <c r="T29" s="28">
        <f>((N29*700)/D29)/1000</f>
        <v>0.14274676758120466</v>
      </c>
      <c r="U29" s="28">
        <f t="shared" si="11"/>
        <v>1.9800447006963189E-2</v>
      </c>
      <c r="V29" s="28">
        <f>((P29*700)/D29)/1000</f>
        <v>4.8256521151506963E-2</v>
      </c>
    </row>
    <row r="30" spans="1:22" ht="18" customHeight="1" x14ac:dyDescent="0.25">
      <c r="A30" s="8">
        <v>18</v>
      </c>
      <c r="B30" s="8" t="s">
        <v>85</v>
      </c>
      <c r="C30" t="s">
        <v>202</v>
      </c>
      <c r="D30" s="8">
        <v>29.1</v>
      </c>
      <c r="E30" s="19">
        <v>270.17410000000001</v>
      </c>
      <c r="F30" s="19">
        <v>76.9589</v>
      </c>
      <c r="G30" s="19">
        <v>33.773400000000002</v>
      </c>
      <c r="H30" s="19">
        <v>1.7367999999999999</v>
      </c>
      <c r="I30" s="19">
        <v>5.4958999999999998</v>
      </c>
      <c r="J30" s="19"/>
      <c r="K30" s="18">
        <f t="shared" si="1"/>
        <v>259.01764141898366</v>
      </c>
      <c r="L30" s="18">
        <f t="shared" si="2"/>
        <v>108.55289139633285</v>
      </c>
      <c r="M30" s="18">
        <f t="shared" si="3"/>
        <v>40.550660264105645</v>
      </c>
      <c r="N30" s="18">
        <f t="shared" si="4"/>
        <v>2.3321088435374149</v>
      </c>
      <c r="O30" s="18">
        <f t="shared" si="5"/>
        <v>4.2587685113016365</v>
      </c>
      <c r="P30" s="18">
        <f t="shared" si="6"/>
        <v>-2.1355685131195339E-2</v>
      </c>
      <c r="Q30" s="28">
        <f t="shared" si="7"/>
        <v>6.2306649138587122</v>
      </c>
      <c r="R30" s="28">
        <f t="shared" si="10"/>
        <v>2.6112379373688315</v>
      </c>
      <c r="S30" s="28">
        <f t="shared" si="8"/>
        <v>0.97544543590632138</v>
      </c>
      <c r="T30" s="28">
        <f>((N30*700)/D30)/1000</f>
        <v>5.6098838160693824E-2</v>
      </c>
      <c r="U30" s="28">
        <f t="shared" si="11"/>
        <v>0.10244460336464417</v>
      </c>
      <c r="V30" s="31">
        <v>0</v>
      </c>
    </row>
    <row r="31" spans="1:22" ht="18" customHeight="1" x14ac:dyDescent="0.25">
      <c r="A31" s="8">
        <v>16</v>
      </c>
      <c r="B31" s="8" t="s">
        <v>83</v>
      </c>
      <c r="C31" t="s">
        <v>203</v>
      </c>
      <c r="D31" s="8">
        <v>32.9</v>
      </c>
      <c r="E31" s="19">
        <v>252.21539999999999</v>
      </c>
      <c r="F31" s="19">
        <v>1.363</v>
      </c>
      <c r="G31" s="19">
        <v>28.8614</v>
      </c>
      <c r="H31" s="19">
        <v>0.33650000000000002</v>
      </c>
      <c r="I31" s="19">
        <v>1.6074999999999999</v>
      </c>
      <c r="J31" s="19">
        <v>3.7355999999999998</v>
      </c>
      <c r="K31" s="18">
        <f t="shared" si="1"/>
        <v>241.79932885906038</v>
      </c>
      <c r="L31" s="18">
        <f t="shared" si="2"/>
        <v>1.9296191819464035</v>
      </c>
      <c r="M31" s="18">
        <f t="shared" si="3"/>
        <v>34.653901560624249</v>
      </c>
      <c r="N31" s="18">
        <f t="shared" si="4"/>
        <v>0.42693877551020415</v>
      </c>
      <c r="O31" s="18">
        <f t="shared" si="5"/>
        <v>1.2280592361652376</v>
      </c>
      <c r="P31" s="18">
        <f t="shared" si="6"/>
        <v>2.7013848396501459</v>
      </c>
      <c r="Q31" s="28">
        <f t="shared" si="7"/>
        <v>5.1446665714693696</v>
      </c>
      <c r="R31" s="28">
        <f t="shared" si="10"/>
        <v>4.1055727275455395E-2</v>
      </c>
      <c r="S31" s="28">
        <f t="shared" si="8"/>
        <v>0.73731705448136697</v>
      </c>
      <c r="T31" s="28">
        <f>((N31*700)/D31)/1000</f>
        <v>9.0838037342596632E-3</v>
      </c>
      <c r="U31" s="28">
        <f t="shared" si="11"/>
        <v>2.6128919918409314E-2</v>
      </c>
      <c r="V31" s="28">
        <f>((P31*700)/D31)/1000</f>
        <v>5.7476273184045662E-2</v>
      </c>
    </row>
    <row r="32" spans="1:22" ht="18" customHeight="1" x14ac:dyDescent="0.25">
      <c r="A32" s="8">
        <v>34</v>
      </c>
      <c r="B32" s="8" t="s">
        <v>104</v>
      </c>
      <c r="C32" t="s">
        <v>195</v>
      </c>
      <c r="D32" s="8">
        <v>28.3</v>
      </c>
      <c r="E32" s="19">
        <v>169.5112</v>
      </c>
      <c r="F32" s="19">
        <v>4.1223999999999998</v>
      </c>
      <c r="G32" s="19">
        <v>9.7781000000000002</v>
      </c>
      <c r="H32" s="19"/>
      <c r="I32" s="19">
        <v>20.445699999999999</v>
      </c>
      <c r="J32" s="19"/>
      <c r="K32" s="18">
        <f t="shared" si="1"/>
        <v>162.50479386385427</v>
      </c>
      <c r="L32" s="18">
        <f t="shared" si="2"/>
        <v>5.8215796897038068</v>
      </c>
      <c r="M32" s="18">
        <f t="shared" si="3"/>
        <v>11.744777911164466</v>
      </c>
      <c r="N32" s="18">
        <f t="shared" si="4"/>
        <v>-3.08843537414966E-2</v>
      </c>
      <c r="O32" s="18">
        <f t="shared" si="5"/>
        <v>15.910989867498051</v>
      </c>
      <c r="P32" s="18">
        <f t="shared" si="6"/>
        <v>-2.1355685131195339E-2</v>
      </c>
      <c r="Q32" s="28">
        <f t="shared" si="7"/>
        <v>4.0195532051130032</v>
      </c>
      <c r="R32" s="28">
        <f t="shared" si="10"/>
        <v>0.14399667077005882</v>
      </c>
      <c r="S32" s="28">
        <f t="shared" si="8"/>
        <v>0.29050687412774295</v>
      </c>
      <c r="T32" s="31">
        <v>0</v>
      </c>
      <c r="U32" s="28">
        <f t="shared" si="11"/>
        <v>0.39355805325966914</v>
      </c>
      <c r="V32" s="31">
        <v>0</v>
      </c>
    </row>
    <row r="33" spans="1:22" ht="18" customHeight="1" x14ac:dyDescent="0.25">
      <c r="A33" s="8">
        <v>30</v>
      </c>
      <c r="B33" s="8" t="s">
        <v>99</v>
      </c>
      <c r="C33" t="s">
        <v>196</v>
      </c>
      <c r="D33" s="8">
        <v>33.799999999999997</v>
      </c>
      <c r="E33" s="19">
        <v>146.20760000000001</v>
      </c>
      <c r="F33" s="19"/>
      <c r="G33" s="19">
        <v>11.222899999999999</v>
      </c>
      <c r="H33" s="19"/>
      <c r="I33" s="19">
        <v>163.75280000000001</v>
      </c>
      <c r="J33" s="19"/>
      <c r="K33" s="18">
        <f t="shared" si="1"/>
        <v>140.16193672099715</v>
      </c>
      <c r="L33" s="18">
        <f t="shared" si="2"/>
        <v>7.1932299012693931E-3</v>
      </c>
      <c r="M33" s="18">
        <f t="shared" si="3"/>
        <v>13.47923169267707</v>
      </c>
      <c r="N33" s="18">
        <f t="shared" si="4"/>
        <v>-3.08843537414966E-2</v>
      </c>
      <c r="O33" s="18">
        <f t="shared" si="5"/>
        <v>127.60787217459081</v>
      </c>
      <c r="P33" s="18">
        <f t="shared" si="6"/>
        <v>-2.1355685131195339E-2</v>
      </c>
      <c r="Q33" s="28">
        <f t="shared" si="7"/>
        <v>2.9027620030975743</v>
      </c>
      <c r="R33" s="31">
        <v>0</v>
      </c>
      <c r="S33" s="28">
        <f t="shared" si="8"/>
        <v>0.27915568594301632</v>
      </c>
      <c r="T33" s="31">
        <v>0</v>
      </c>
      <c r="U33" s="28">
        <f t="shared" si="11"/>
        <v>2.6427665834974428</v>
      </c>
      <c r="V33" s="31">
        <v>0</v>
      </c>
    </row>
    <row r="34" spans="1:22" ht="18" customHeight="1" x14ac:dyDescent="0.25">
      <c r="A34" s="8">
        <v>32</v>
      </c>
      <c r="B34" s="8" t="s">
        <v>102</v>
      </c>
      <c r="C34" t="s">
        <v>201</v>
      </c>
      <c r="D34" s="8">
        <v>31.9</v>
      </c>
      <c r="E34" s="19">
        <v>179.38650000000001</v>
      </c>
      <c r="F34" s="19">
        <v>1.9483999999999999</v>
      </c>
      <c r="G34" s="19">
        <v>7.6196999999999999</v>
      </c>
      <c r="H34" s="19">
        <v>0.3231</v>
      </c>
      <c r="I34" s="19">
        <v>1.4896</v>
      </c>
      <c r="J34" s="19">
        <v>5.2172000000000001</v>
      </c>
      <c r="K34" s="18">
        <f t="shared" si="1"/>
        <v>171.97296260786194</v>
      </c>
      <c r="L34" s="18">
        <f t="shared" si="2"/>
        <v>2.7552891396332861</v>
      </c>
      <c r="M34" s="18">
        <f t="shared" si="3"/>
        <v>9.1536614645858343</v>
      </c>
      <c r="N34" s="18">
        <f t="shared" si="4"/>
        <v>0.40870748299319731</v>
      </c>
      <c r="O34" s="18">
        <f t="shared" si="5"/>
        <v>1.1361652377240843</v>
      </c>
      <c r="P34" s="18">
        <f t="shared" si="6"/>
        <v>3.7812682215743445</v>
      </c>
      <c r="Q34" s="28">
        <f t="shared" si="7"/>
        <v>3.7737013738402312</v>
      </c>
      <c r="R34" s="28">
        <f>((L34*700)/D34)/1000</f>
        <v>6.0460890211388722E-2</v>
      </c>
      <c r="S34" s="28">
        <f t="shared" si="8"/>
        <v>0.2008640446774321</v>
      </c>
      <c r="T34" s="28">
        <f>((N34*700)/D34)/1000</f>
        <v>8.9685027616062118E-3</v>
      </c>
      <c r="U34" s="28">
        <f t="shared" si="11"/>
        <v>2.4931525592691507E-2</v>
      </c>
      <c r="V34" s="28">
        <f>((P34*700)/D34)/1000</f>
        <v>8.2974537777493446E-2</v>
      </c>
    </row>
    <row r="35" spans="1:22" ht="18" customHeight="1" x14ac:dyDescent="0.25">
      <c r="A35" s="8">
        <v>6</v>
      </c>
      <c r="B35" s="8" t="s">
        <v>68</v>
      </c>
      <c r="C35" t="s">
        <v>208</v>
      </c>
      <c r="D35" s="8">
        <v>29.2</v>
      </c>
      <c r="E35" s="19">
        <v>312.1576</v>
      </c>
      <c r="F35" s="19">
        <v>0.70889999999999997</v>
      </c>
      <c r="G35" s="19">
        <v>43.125399999999999</v>
      </c>
      <c r="H35" s="19">
        <v>2.0465</v>
      </c>
      <c r="I35" s="19">
        <v>15.3437</v>
      </c>
      <c r="J35" s="19"/>
      <c r="K35" s="18">
        <f t="shared" si="1"/>
        <v>299.27027804410352</v>
      </c>
      <c r="L35" s="18">
        <f t="shared" si="2"/>
        <v>1.0070521861777151</v>
      </c>
      <c r="M35" s="18">
        <f t="shared" si="3"/>
        <v>51.777551020408154</v>
      </c>
      <c r="N35" s="18">
        <f t="shared" si="4"/>
        <v>2.7534693877551022</v>
      </c>
      <c r="O35" s="18">
        <f t="shared" si="5"/>
        <v>11.934372564302416</v>
      </c>
      <c r="P35" s="18">
        <f t="shared" si="6"/>
        <v>-2.1355685131195339E-2</v>
      </c>
      <c r="Q35" s="28">
        <f t="shared" si="7"/>
        <v>7.1742874873586464</v>
      </c>
      <c r="R35" s="28">
        <f>((L35*700)/D35)/1000</f>
        <v>2.4141661997410978E-2</v>
      </c>
      <c r="S35" s="28">
        <f t="shared" si="8"/>
        <v>1.2412426614481409</v>
      </c>
      <c r="T35" s="28">
        <f>((N35*700)/D35)/1000</f>
        <v>6.6007827788649706E-2</v>
      </c>
      <c r="U35" s="28">
        <f t="shared" si="11"/>
        <v>0.28609797243190721</v>
      </c>
      <c r="V35" s="31">
        <v>0</v>
      </c>
    </row>
    <row r="36" spans="1:22" ht="18" customHeight="1" x14ac:dyDescent="0.25">
      <c r="A36" s="8">
        <v>23</v>
      </c>
      <c r="B36" s="8" t="s">
        <v>90</v>
      </c>
      <c r="C36" t="s">
        <v>204</v>
      </c>
      <c r="D36" s="8">
        <v>30.6</v>
      </c>
      <c r="E36" s="19">
        <v>278.14240000000001</v>
      </c>
      <c r="F36" s="19"/>
      <c r="G36" s="19">
        <v>32.855800000000002</v>
      </c>
      <c r="H36" s="19"/>
      <c r="I36" s="19">
        <v>0.30059999999999998</v>
      </c>
      <c r="J36" s="19"/>
      <c r="K36" s="18">
        <f t="shared" si="1"/>
        <v>266.65743048897406</v>
      </c>
      <c r="L36" s="18">
        <f t="shared" si="2"/>
        <v>7.1932299012693931E-3</v>
      </c>
      <c r="M36" s="18">
        <f t="shared" si="3"/>
        <v>39.449099639855945</v>
      </c>
      <c r="N36" s="18">
        <f t="shared" si="4"/>
        <v>-3.08843537414966E-2</v>
      </c>
      <c r="O36" s="18">
        <f t="shared" si="5"/>
        <v>0.20943102104442715</v>
      </c>
      <c r="P36" s="18">
        <f t="shared" si="6"/>
        <v>-2.1355685131195339E-2</v>
      </c>
      <c r="Q36" s="28">
        <f t="shared" si="7"/>
        <v>6.1000065798131313</v>
      </c>
      <c r="R36" s="31">
        <v>0</v>
      </c>
      <c r="S36" s="28">
        <f t="shared" si="8"/>
        <v>0.90243038391827313</v>
      </c>
      <c r="T36" s="31">
        <v>0</v>
      </c>
      <c r="U36" s="28">
        <f t="shared" si="11"/>
        <v>4.7909057101666345E-3</v>
      </c>
      <c r="V36" s="31">
        <v>0</v>
      </c>
    </row>
    <row r="37" spans="1:22" ht="18" customHeight="1" x14ac:dyDescent="0.25">
      <c r="A37" s="8">
        <v>26</v>
      </c>
      <c r="B37" s="8" t="s">
        <v>94</v>
      </c>
      <c r="C37" t="s">
        <v>209</v>
      </c>
      <c r="D37" s="8">
        <v>33.299999999999997</v>
      </c>
      <c r="E37" s="19">
        <v>426.72250000000003</v>
      </c>
      <c r="F37" s="19">
        <v>2.3978000000000002</v>
      </c>
      <c r="G37" s="19">
        <v>32.295999999999999</v>
      </c>
      <c r="H37" s="19"/>
      <c r="I37" s="19">
        <v>5.1429</v>
      </c>
      <c r="J37" s="19"/>
      <c r="K37" s="18">
        <f t="shared" si="1"/>
        <v>409.11198465963565</v>
      </c>
      <c r="L37" s="18">
        <f t="shared" si="2"/>
        <v>3.3891396332863186</v>
      </c>
      <c r="M37" s="18">
        <f t="shared" si="3"/>
        <v>38.777070828331333</v>
      </c>
      <c r="N37" s="18">
        <f t="shared" si="4"/>
        <v>-3.08843537414966E-2</v>
      </c>
      <c r="O37" s="18">
        <f t="shared" si="5"/>
        <v>3.9836321122369447</v>
      </c>
      <c r="P37" s="18">
        <f t="shared" si="6"/>
        <v>-2.1355685131195339E-2</v>
      </c>
      <c r="Q37" s="28">
        <f t="shared" si="7"/>
        <v>8.599951629481831</v>
      </c>
      <c r="R37" s="28">
        <f>((L37*700)/D37)/1000</f>
        <v>7.1243175474487178E-2</v>
      </c>
      <c r="S37" s="28">
        <f t="shared" si="8"/>
        <v>0.81513362101597409</v>
      </c>
      <c r="T37" s="31">
        <v>0</v>
      </c>
      <c r="U37" s="28">
        <f t="shared" si="11"/>
        <v>8.3740014371347191E-2</v>
      </c>
      <c r="V37" s="31">
        <v>0</v>
      </c>
    </row>
    <row r="38" spans="1:22" ht="18" customHeight="1" x14ac:dyDescent="0.25">
      <c r="A38" s="8">
        <v>22</v>
      </c>
      <c r="B38" s="8" t="s">
        <v>89</v>
      </c>
      <c r="C38" t="s">
        <v>210</v>
      </c>
      <c r="D38" s="8">
        <v>28.1</v>
      </c>
      <c r="E38" s="19">
        <v>240.47049999999999</v>
      </c>
      <c r="F38" s="19">
        <v>1.2208000000000001</v>
      </c>
      <c r="G38" s="19">
        <v>23.753900000000002</v>
      </c>
      <c r="H38" s="19">
        <v>5.4100000000000002E-2</v>
      </c>
      <c r="I38" s="19">
        <v>17.7608</v>
      </c>
      <c r="J38" s="19">
        <v>114.4868</v>
      </c>
      <c r="K38" s="18">
        <f t="shared" si="1"/>
        <v>230.53863854266538</v>
      </c>
      <c r="L38" s="18">
        <f t="shared" si="2"/>
        <v>1.7290550070521864</v>
      </c>
      <c r="M38" s="18">
        <f t="shared" si="3"/>
        <v>28.522448979591836</v>
      </c>
      <c r="N38" s="18">
        <f t="shared" si="4"/>
        <v>4.2721088435374151E-2</v>
      </c>
      <c r="O38" s="18">
        <f t="shared" si="5"/>
        <v>13.818316445830087</v>
      </c>
      <c r="P38" s="18">
        <f t="shared" si="6"/>
        <v>83.423833819241992</v>
      </c>
      <c r="Q38" s="28">
        <f t="shared" si="7"/>
        <v>5.7429554085361483</v>
      </c>
      <c r="R38" s="28">
        <f>((L38*700)/D38)/1000</f>
        <v>4.3072544659663002E-2</v>
      </c>
      <c r="S38" s="28">
        <f t="shared" si="8"/>
        <v>0.71052364006100666</v>
      </c>
      <c r="T38" s="28">
        <f>((N38*700)/D38)/1000</f>
        <v>1.064226402304694E-3</v>
      </c>
      <c r="U38" s="28">
        <f t="shared" si="11"/>
        <v>0.34422852356160355</v>
      </c>
      <c r="V38" s="28">
        <f>((P38*700)/D38)/1000</f>
        <v>2.0781737962088749</v>
      </c>
    </row>
    <row r="41" spans="1:22" x14ac:dyDescent="0.25">
      <c r="P41" s="25"/>
      <c r="Q41" s="32" t="s">
        <v>123</v>
      </c>
      <c r="R41" s="33"/>
      <c r="S41" s="33"/>
      <c r="T41" s="33"/>
      <c r="U41" s="33"/>
      <c r="V41" s="33"/>
    </row>
  </sheetData>
  <autoFilter ref="A2:V38" xr:uid="{3BBD3101-0D05-A842-85A9-282024B6E38B}">
    <sortState xmlns:xlrd2="http://schemas.microsoft.com/office/spreadsheetml/2017/richdata2" ref="A3:V38">
      <sortCondition ref="B2:B3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63A0C-AF0B-48A5-89DE-8285DDB1C301}">
  <dimension ref="A1:C35"/>
  <sheetViews>
    <sheetView tabSelected="1" workbookViewId="0">
      <selection activeCell="K19" sqref="K19"/>
    </sheetView>
  </sheetViews>
  <sheetFormatPr defaultRowHeight="15" x14ac:dyDescent="0.25"/>
  <cols>
    <col min="1" max="1" width="17" bestFit="1" customWidth="1"/>
    <col min="2" max="2" width="10.42578125" bestFit="1" customWidth="1"/>
  </cols>
  <sheetData>
    <row r="1" spans="1:3" x14ac:dyDescent="0.25">
      <c r="A1" t="s">
        <v>57</v>
      </c>
      <c r="B1" t="s">
        <v>153</v>
      </c>
      <c r="C1" t="s">
        <v>127</v>
      </c>
    </row>
    <row r="2" spans="1:3" x14ac:dyDescent="0.25">
      <c r="A2" t="s">
        <v>84</v>
      </c>
      <c r="B2" t="s">
        <v>154</v>
      </c>
      <c r="C2" t="s">
        <v>134</v>
      </c>
    </row>
    <row r="3" spans="1:3" x14ac:dyDescent="0.25">
      <c r="A3" t="s">
        <v>76</v>
      </c>
      <c r="B3" t="s">
        <v>154</v>
      </c>
      <c r="C3" t="s">
        <v>134</v>
      </c>
    </row>
    <row r="4" spans="1:3" x14ac:dyDescent="0.25">
      <c r="A4" t="s">
        <v>80</v>
      </c>
      <c r="B4" t="s">
        <v>154</v>
      </c>
      <c r="C4" t="s">
        <v>124</v>
      </c>
    </row>
    <row r="5" spans="1:3" x14ac:dyDescent="0.25">
      <c r="A5" t="s">
        <v>90</v>
      </c>
      <c r="B5" t="s">
        <v>154</v>
      </c>
      <c r="C5" t="s">
        <v>125</v>
      </c>
    </row>
    <row r="6" spans="1:3" x14ac:dyDescent="0.25">
      <c r="A6" t="s">
        <v>94</v>
      </c>
      <c r="B6" t="s">
        <v>154</v>
      </c>
      <c r="C6" t="s">
        <v>126</v>
      </c>
    </row>
    <row r="7" spans="1:3" x14ac:dyDescent="0.25">
      <c r="A7" t="s">
        <v>97</v>
      </c>
      <c r="B7" t="s">
        <v>154</v>
      </c>
      <c r="C7" t="s">
        <v>132</v>
      </c>
    </row>
    <row r="8" spans="1:3" x14ac:dyDescent="0.25">
      <c r="A8" t="s">
        <v>100</v>
      </c>
      <c r="B8" t="s">
        <v>154</v>
      </c>
      <c r="C8" t="s">
        <v>131</v>
      </c>
    </row>
    <row r="9" spans="1:3" x14ac:dyDescent="0.25">
      <c r="A9" t="s">
        <v>75</v>
      </c>
      <c r="B9" t="s">
        <v>154</v>
      </c>
      <c r="C9" t="s">
        <v>128</v>
      </c>
    </row>
    <row r="10" spans="1:3" x14ac:dyDescent="0.25">
      <c r="A10" t="s">
        <v>71</v>
      </c>
      <c r="B10" t="s">
        <v>154</v>
      </c>
      <c r="C10" t="s">
        <v>129</v>
      </c>
    </row>
    <row r="11" spans="1:3" x14ac:dyDescent="0.25">
      <c r="A11" t="s">
        <v>73</v>
      </c>
      <c r="B11" t="s">
        <v>154</v>
      </c>
      <c r="C11" t="s">
        <v>133</v>
      </c>
    </row>
    <row r="12" spans="1:3" x14ac:dyDescent="0.25">
      <c r="A12" t="s">
        <v>70</v>
      </c>
      <c r="B12" t="s">
        <v>154</v>
      </c>
      <c r="C12" t="s">
        <v>130</v>
      </c>
    </row>
    <row r="13" spans="1:3" x14ac:dyDescent="0.25">
      <c r="A13" t="s">
        <v>65</v>
      </c>
      <c r="B13" t="s">
        <v>155</v>
      </c>
      <c r="C13" t="s">
        <v>134</v>
      </c>
    </row>
    <row r="14" spans="1:3" x14ac:dyDescent="0.25">
      <c r="A14" t="s">
        <v>87</v>
      </c>
      <c r="B14" t="s">
        <v>155</v>
      </c>
      <c r="C14" t="s">
        <v>134</v>
      </c>
    </row>
    <row r="15" spans="1:3" x14ac:dyDescent="0.25">
      <c r="A15" t="s">
        <v>66</v>
      </c>
      <c r="B15" t="s">
        <v>155</v>
      </c>
      <c r="C15" t="s">
        <v>124</v>
      </c>
    </row>
    <row r="16" spans="1:3" x14ac:dyDescent="0.25">
      <c r="A16" t="s">
        <v>91</v>
      </c>
      <c r="B16" t="s">
        <v>155</v>
      </c>
      <c r="C16" t="s">
        <v>125</v>
      </c>
    </row>
    <row r="17" spans="1:3" x14ac:dyDescent="0.25">
      <c r="A17" t="s">
        <v>60</v>
      </c>
      <c r="B17" t="s">
        <v>155</v>
      </c>
      <c r="C17" t="s">
        <v>126</v>
      </c>
    </row>
    <row r="18" spans="1:3" x14ac:dyDescent="0.25">
      <c r="A18" t="s">
        <v>63</v>
      </c>
      <c r="B18" t="s">
        <v>156</v>
      </c>
      <c r="C18" t="s">
        <v>134</v>
      </c>
    </row>
    <row r="19" spans="1:3" x14ac:dyDescent="0.25">
      <c r="A19" t="s">
        <v>62</v>
      </c>
      <c r="B19" t="s">
        <v>156</v>
      </c>
      <c r="C19" t="s">
        <v>134</v>
      </c>
    </row>
    <row r="20" spans="1:3" x14ac:dyDescent="0.25">
      <c r="A20" t="s">
        <v>103</v>
      </c>
      <c r="B20" t="s">
        <v>156</v>
      </c>
      <c r="C20" t="s">
        <v>124</v>
      </c>
    </row>
    <row r="21" spans="1:3" x14ac:dyDescent="0.25">
      <c r="A21" t="s">
        <v>105</v>
      </c>
      <c r="B21" t="s">
        <v>157</v>
      </c>
      <c r="C21" t="s">
        <v>64</v>
      </c>
    </row>
    <row r="22" spans="1:3" x14ac:dyDescent="0.25">
      <c r="A22" t="s">
        <v>95</v>
      </c>
      <c r="B22" t="s">
        <v>157</v>
      </c>
      <c r="C22" t="s">
        <v>64</v>
      </c>
    </row>
    <row r="23" spans="1:3" x14ac:dyDescent="0.25">
      <c r="A23" t="s">
        <v>79</v>
      </c>
      <c r="B23" t="s">
        <v>158</v>
      </c>
      <c r="C23" t="s">
        <v>134</v>
      </c>
    </row>
    <row r="24" spans="1:3" x14ac:dyDescent="0.25">
      <c r="A24" t="s">
        <v>88</v>
      </c>
      <c r="B24" t="s">
        <v>158</v>
      </c>
      <c r="C24" t="s">
        <v>124</v>
      </c>
    </row>
    <row r="25" spans="1:3" x14ac:dyDescent="0.25">
      <c r="A25" t="s">
        <v>96</v>
      </c>
      <c r="B25" t="s">
        <v>158</v>
      </c>
      <c r="C25" t="s">
        <v>125</v>
      </c>
    </row>
    <row r="26" spans="1:3" x14ac:dyDescent="0.25">
      <c r="A26" t="s">
        <v>93</v>
      </c>
      <c r="B26" t="s">
        <v>158</v>
      </c>
      <c r="C26" t="s">
        <v>126</v>
      </c>
    </row>
    <row r="27" spans="1:3" x14ac:dyDescent="0.25">
      <c r="A27" t="s">
        <v>81</v>
      </c>
      <c r="B27" t="s">
        <v>159</v>
      </c>
      <c r="C27" t="s">
        <v>64</v>
      </c>
    </row>
    <row r="28" spans="1:3" x14ac:dyDescent="0.25">
      <c r="A28" t="s">
        <v>78</v>
      </c>
      <c r="B28" t="s">
        <v>160</v>
      </c>
      <c r="C28" t="s">
        <v>64</v>
      </c>
    </row>
    <row r="29" spans="1:3" x14ac:dyDescent="0.25">
      <c r="A29" t="s">
        <v>85</v>
      </c>
      <c r="B29" t="s">
        <v>161</v>
      </c>
      <c r="C29" t="s">
        <v>64</v>
      </c>
    </row>
    <row r="30" spans="1:3" x14ac:dyDescent="0.25">
      <c r="A30" t="s">
        <v>83</v>
      </c>
      <c r="B30" t="s">
        <v>162</v>
      </c>
      <c r="C30" t="s">
        <v>64</v>
      </c>
    </row>
    <row r="31" spans="1:3" x14ac:dyDescent="0.25">
      <c r="A31" t="s">
        <v>104</v>
      </c>
      <c r="B31" t="s">
        <v>163</v>
      </c>
      <c r="C31" t="s">
        <v>64</v>
      </c>
    </row>
    <row r="32" spans="1:3" x14ac:dyDescent="0.25">
      <c r="A32" t="s">
        <v>99</v>
      </c>
      <c r="B32" t="s">
        <v>164</v>
      </c>
      <c r="C32" t="s">
        <v>64</v>
      </c>
    </row>
    <row r="33" spans="1:3" x14ac:dyDescent="0.25">
      <c r="A33" t="s">
        <v>102</v>
      </c>
      <c r="B33" t="s">
        <v>165</v>
      </c>
      <c r="C33" t="s">
        <v>64</v>
      </c>
    </row>
    <row r="34" spans="1:3" x14ac:dyDescent="0.25">
      <c r="A34" t="s">
        <v>68</v>
      </c>
      <c r="B34" t="s">
        <v>166</v>
      </c>
      <c r="C34" t="s">
        <v>64</v>
      </c>
    </row>
    <row r="35" spans="1:3" x14ac:dyDescent="0.25">
      <c r="A35" t="s">
        <v>89</v>
      </c>
      <c r="B35" t="s">
        <v>168</v>
      </c>
      <c r="C35" t="s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5911-B995-AE46-AEEE-5BC1E0B2CD7E}">
  <dimension ref="A2:AJ41"/>
  <sheetViews>
    <sheetView workbookViewId="0">
      <selection activeCell="AI17" sqref="AI17"/>
    </sheetView>
  </sheetViews>
  <sheetFormatPr defaultColWidth="10.85546875" defaultRowHeight="15" x14ac:dyDescent="0.25"/>
  <cols>
    <col min="1" max="1" width="14" style="1" customWidth="1"/>
    <col min="2" max="2" width="22" style="1" customWidth="1"/>
    <col min="3" max="3" width="14.85546875" style="1" customWidth="1"/>
    <col min="4" max="15" width="7.42578125" style="1" customWidth="1"/>
    <col min="16" max="21" width="9.7109375" style="34" customWidth="1"/>
    <col min="22" max="16384" width="10.85546875" style="1"/>
  </cols>
  <sheetData>
    <row r="2" spans="1:36" ht="15.75" x14ac:dyDescent="0.25">
      <c r="A2" s="9"/>
      <c r="B2" s="9"/>
      <c r="C2" s="9"/>
      <c r="D2" s="19" t="s">
        <v>112</v>
      </c>
      <c r="E2" s="19"/>
      <c r="F2" s="19"/>
      <c r="G2" s="19"/>
      <c r="H2" s="19"/>
      <c r="I2" s="26"/>
      <c r="J2" s="16" t="s">
        <v>113</v>
      </c>
      <c r="K2" s="16"/>
      <c r="L2" s="16"/>
      <c r="M2" s="16"/>
      <c r="N2" s="16"/>
      <c r="O2" s="16"/>
      <c r="P2" s="29" t="s">
        <v>114</v>
      </c>
      <c r="Q2" s="30"/>
      <c r="R2" s="30"/>
      <c r="S2" s="30"/>
      <c r="T2" s="30"/>
      <c r="U2" s="30"/>
      <c r="V2" s="62" t="s">
        <v>136</v>
      </c>
      <c r="W2" s="63"/>
      <c r="X2" s="63"/>
      <c r="Y2" s="63"/>
      <c r="Z2" s="63"/>
      <c r="AA2" s="63"/>
      <c r="AB2" s="64" t="s">
        <v>137</v>
      </c>
      <c r="AC2" s="64"/>
      <c r="AD2" s="64"/>
      <c r="AE2" s="64"/>
      <c r="AF2" s="64"/>
      <c r="AG2" s="64"/>
      <c r="AJ2" s="25" t="s">
        <v>138</v>
      </c>
    </row>
    <row r="3" spans="1:36" ht="15.75" x14ac:dyDescent="0.25">
      <c r="A3" s="7" t="s">
        <v>111</v>
      </c>
      <c r="B3" s="7" t="s">
        <v>57</v>
      </c>
      <c r="C3" s="7" t="s">
        <v>58</v>
      </c>
      <c r="D3" s="27" t="s">
        <v>16</v>
      </c>
      <c r="E3" s="27" t="s">
        <v>107</v>
      </c>
      <c r="F3" s="27" t="s">
        <v>18</v>
      </c>
      <c r="G3" s="27" t="s">
        <v>108</v>
      </c>
      <c r="H3" s="27" t="s">
        <v>14</v>
      </c>
      <c r="I3" s="27" t="s">
        <v>55</v>
      </c>
      <c r="J3" s="16" t="str">
        <f>D3</f>
        <v>Indole</v>
      </c>
      <c r="K3" s="16" t="str">
        <f t="shared" ref="K3:O3" si="0">E3</f>
        <v>IPA</v>
      </c>
      <c r="L3" s="16" t="str">
        <f t="shared" si="0"/>
        <v>3-MI</v>
      </c>
      <c r="M3" s="16" t="str">
        <f t="shared" si="0"/>
        <v>IAA</v>
      </c>
      <c r="N3" s="16" t="str">
        <f t="shared" si="0"/>
        <v>I3A</v>
      </c>
      <c r="O3" s="16" t="str">
        <f t="shared" si="0"/>
        <v>I3CA</v>
      </c>
      <c r="P3" s="30" t="str">
        <f>J3</f>
        <v>Indole</v>
      </c>
      <c r="Q3" s="30" t="str">
        <f t="shared" ref="Q3:U3" si="1">K3</f>
        <v>IPA</v>
      </c>
      <c r="R3" s="30" t="str">
        <f t="shared" si="1"/>
        <v>3-MI</v>
      </c>
      <c r="S3" s="30" t="str">
        <f t="shared" si="1"/>
        <v>IAA</v>
      </c>
      <c r="T3" s="30" t="str">
        <f t="shared" si="1"/>
        <v>I3A</v>
      </c>
      <c r="U3" s="30" t="str">
        <f t="shared" si="1"/>
        <v>I3CA</v>
      </c>
      <c r="V3" s="65" t="str" cm="1">
        <f t="array" ref="V3:AA3">P3:U3</f>
        <v>Indole</v>
      </c>
      <c r="W3" s="63" t="str">
        <v>IPA</v>
      </c>
      <c r="X3" s="63" t="str">
        <v>3-MI</v>
      </c>
      <c r="Y3" s="63" t="str">
        <v>IAA</v>
      </c>
      <c r="Z3" s="63" t="str">
        <v>I3A</v>
      </c>
      <c r="AA3" s="63" t="str">
        <v>I3CA</v>
      </c>
      <c r="AB3" s="66" t="str">
        <f>V3</f>
        <v>Indole</v>
      </c>
      <c r="AC3" s="66" t="str">
        <f t="shared" ref="AC3:AG3" si="2">W3</f>
        <v>IPA</v>
      </c>
      <c r="AD3" s="66" t="str">
        <f t="shared" si="2"/>
        <v>3-MI</v>
      </c>
      <c r="AE3" s="66" t="str">
        <f t="shared" si="2"/>
        <v>IAA</v>
      </c>
      <c r="AF3" s="66" t="str">
        <f t="shared" si="2"/>
        <v>I3A</v>
      </c>
      <c r="AG3" s="66" t="str">
        <f t="shared" si="2"/>
        <v>I3CA</v>
      </c>
      <c r="AI3" s="1" t="s">
        <v>16</v>
      </c>
      <c r="AJ3" s="1">
        <v>117.15</v>
      </c>
    </row>
    <row r="4" spans="1:36" ht="18" customHeight="1" x14ac:dyDescent="0.25">
      <c r="A4" s="8">
        <v>1</v>
      </c>
      <c r="B4" s="8" t="s">
        <v>60</v>
      </c>
      <c r="C4" s="8">
        <v>15.2</v>
      </c>
      <c r="D4" s="19">
        <v>67.071299999999994</v>
      </c>
      <c r="E4" s="19">
        <v>1.3199000000000001</v>
      </c>
      <c r="F4" s="19">
        <v>32.867600000000003</v>
      </c>
      <c r="G4" s="19">
        <v>0.29189999999999999</v>
      </c>
      <c r="H4" s="19">
        <v>25.0108</v>
      </c>
      <c r="I4" s="19" t="s">
        <v>139</v>
      </c>
      <c r="J4" s="18">
        <f>((D4-0.0187)/0.1043)/10</f>
        <v>64.288207094918505</v>
      </c>
      <c r="K4" s="18">
        <f>((E4+0.0051)/0.0709)/10</f>
        <v>1.8688293370944993</v>
      </c>
      <c r="L4" s="18">
        <f>((F4+0.0053)/0.0833)/10</f>
        <v>39.463265306122452</v>
      </c>
      <c r="M4" s="18">
        <f>((G4-0.0227)/0.0735)/10</f>
        <v>0.36625850340136057</v>
      </c>
      <c r="N4" s="18">
        <f>((H4-0.0319)/0.1283)/10</f>
        <v>19.469134840218238</v>
      </c>
      <c r="O4" s="18" t="e">
        <f>((I4-0.0293)/0.1372)/10</f>
        <v>#VALUE!</v>
      </c>
      <c r="P4" s="28">
        <f>((J4*70)/C4)/1000</f>
        <v>0.29606411162133528</v>
      </c>
      <c r="Q4" s="28">
        <f>((K4*70)/C4)/1000</f>
        <v>8.6064508945141414E-3</v>
      </c>
      <c r="R4" s="28">
        <f>((L4*70)/C4)/1000</f>
        <v>0.18173872180451131</v>
      </c>
      <c r="S4" s="28">
        <f>((M4*70)/C4)/1000</f>
        <v>1.6867167919799499E-3</v>
      </c>
      <c r="T4" s="28">
        <f>((N4*70)/C4)/1000</f>
        <v>8.9660489395741894E-2</v>
      </c>
      <c r="U4" s="31" t="s">
        <v>140</v>
      </c>
      <c r="V4" s="63">
        <f>P4*1000</f>
        <v>296.06411162133526</v>
      </c>
      <c r="W4" s="63">
        <f t="shared" ref="W4:AA19" si="3">Q4*1000</f>
        <v>8.6064508945141416</v>
      </c>
      <c r="X4" s="63">
        <f t="shared" si="3"/>
        <v>181.7387218045113</v>
      </c>
      <c r="Y4" s="63">
        <f t="shared" si="3"/>
        <v>1.6867167919799499</v>
      </c>
      <c r="Z4" s="63">
        <f t="shared" si="3"/>
        <v>89.660489395741891</v>
      </c>
      <c r="AA4" s="63" t="e">
        <f t="shared" si="3"/>
        <v>#VALUE!</v>
      </c>
      <c r="AB4" s="64">
        <f>V4/117.15</f>
        <v>2.5272224636904417</v>
      </c>
      <c r="AC4" s="64">
        <f>W4/189.21</f>
        <v>4.5486236956366687E-2</v>
      </c>
      <c r="AD4" s="64">
        <f>X4/131.172</f>
        <v>1.3854993581291075</v>
      </c>
      <c r="AE4" s="64">
        <f>Y4/1175.19</f>
        <v>1.4352715662828562E-3</v>
      </c>
      <c r="AF4" s="64">
        <f>Z4/1146.16</f>
        <v>7.8226852617210407E-2</v>
      </c>
      <c r="AG4" s="64" t="e">
        <f>AA4/161.16</f>
        <v>#VALUE!</v>
      </c>
      <c r="AI4" s="1" t="s">
        <v>107</v>
      </c>
      <c r="AJ4" s="1">
        <v>189.21</v>
      </c>
    </row>
    <row r="5" spans="1:36" ht="18" customHeight="1" x14ac:dyDescent="0.25">
      <c r="A5" s="8">
        <v>2</v>
      </c>
      <c r="B5" s="8" t="s">
        <v>62</v>
      </c>
      <c r="C5" s="8">
        <v>37.1</v>
      </c>
      <c r="D5" s="19">
        <v>65.043499999999995</v>
      </c>
      <c r="E5" s="19">
        <v>0.18129999999999999</v>
      </c>
      <c r="F5" s="19">
        <v>8.7194000000000003</v>
      </c>
      <c r="G5" s="19">
        <v>1.1492</v>
      </c>
      <c r="H5" s="19">
        <v>10.454000000000001</v>
      </c>
      <c r="I5" s="19" t="s">
        <v>139</v>
      </c>
      <c r="J5" s="18">
        <f t="shared" ref="J5:J39" si="4">((D5-0.0187)/0.1043)/10</f>
        <v>62.344007670182165</v>
      </c>
      <c r="K5" s="18">
        <f t="shared" ref="K5:K39" si="5">((E5+0.0051)/0.0709)/10</f>
        <v>0.26290550070521856</v>
      </c>
      <c r="L5" s="18">
        <f t="shared" ref="L5:L39" si="6">((F5+0.0053)/0.0833)/10</f>
        <v>10.473829531812726</v>
      </c>
      <c r="M5" s="18">
        <f t="shared" ref="M5:M38" si="7">((G5-0.0227)/0.0735)/10</f>
        <v>1.53265306122449</v>
      </c>
      <c r="N5" s="18">
        <f t="shared" ref="N5:N39" si="8">((H5-0.0319)/0.1283)/10</f>
        <v>8.1232268121590021</v>
      </c>
      <c r="O5" s="18" t="e">
        <f t="shared" ref="O5:O39" si="9">((I5-0.0293)/0.1372)/10</f>
        <v>#VALUE!</v>
      </c>
      <c r="P5" s="28">
        <f>((J5*70)/C5)/1000</f>
        <v>0.11763020315128711</v>
      </c>
      <c r="Q5" s="28">
        <f t="shared" ref="Q5:Q39" si="10">((K5*70)/C5)/1000</f>
        <v>4.9604811453814819E-4</v>
      </c>
      <c r="R5" s="28">
        <f t="shared" ref="R5:R39" si="11">((L5*70)/C5)/1000</f>
        <v>1.9761942512854198E-2</v>
      </c>
      <c r="S5" s="28">
        <f t="shared" ref="S5:S39" si="12">((M5*70)/C5)/1000</f>
        <v>2.8917982287254523E-3</v>
      </c>
      <c r="T5" s="28">
        <f t="shared" ref="T5:T39" si="13">((N5*70)/C5)/1000</f>
        <v>1.5326843041809436E-2</v>
      </c>
      <c r="U5" s="31" t="s">
        <v>140</v>
      </c>
      <c r="V5" s="63">
        <f t="shared" ref="V5:AA39" si="14">P5*1000</f>
        <v>117.63020315128711</v>
      </c>
      <c r="W5" s="63">
        <f t="shared" si="3"/>
        <v>0.49604811453814818</v>
      </c>
      <c r="X5" s="63">
        <f t="shared" si="3"/>
        <v>19.761942512854198</v>
      </c>
      <c r="Y5" s="63">
        <f t="shared" si="3"/>
        <v>2.8917982287254524</v>
      </c>
      <c r="Z5" s="63">
        <f t="shared" si="3"/>
        <v>15.326843041809436</v>
      </c>
      <c r="AA5" s="63" t="e">
        <f t="shared" si="3"/>
        <v>#VALUE!</v>
      </c>
      <c r="AB5" s="64">
        <f t="shared" ref="AB5:AB39" si="15">V5/117.15</f>
        <v>1.0040990452521306</v>
      </c>
      <c r="AC5" s="64">
        <f t="shared" ref="AC5:AC39" si="16">W5/189.21</f>
        <v>2.6216802205916608E-3</v>
      </c>
      <c r="AD5" s="64">
        <f t="shared" ref="AD5:AD39" si="17">X5/131.172</f>
        <v>0.15065671418331808</v>
      </c>
      <c r="AE5" s="64">
        <f t="shared" ref="AE5:AE39" si="18">Y5/1175.19</f>
        <v>2.4607069739577877E-3</v>
      </c>
      <c r="AF5" s="64">
        <f t="shared" ref="AF5:AF39" si="19">Z5/1146.16</f>
        <v>1.337234159437551E-2</v>
      </c>
      <c r="AG5" s="64" t="e">
        <f t="shared" ref="AG5:AG39" si="20">AA5/161.16</f>
        <v>#VALUE!</v>
      </c>
      <c r="AI5" s="1" t="s">
        <v>18</v>
      </c>
      <c r="AJ5" s="1">
        <v>131.172</v>
      </c>
    </row>
    <row r="6" spans="1:36" ht="18" customHeight="1" x14ac:dyDescent="0.25">
      <c r="A6" s="8">
        <v>3</v>
      </c>
      <c r="B6" s="8" t="s">
        <v>63</v>
      </c>
      <c r="C6" s="8">
        <v>43.8</v>
      </c>
      <c r="D6" s="19">
        <v>56.407800000000002</v>
      </c>
      <c r="E6" s="19">
        <v>3.2000000000000002E-3</v>
      </c>
      <c r="F6" s="19">
        <v>4.8441999999999998</v>
      </c>
      <c r="G6" s="19" t="s">
        <v>139</v>
      </c>
      <c r="H6" s="19" t="s">
        <v>139</v>
      </c>
      <c r="I6" s="19" t="s">
        <v>139</v>
      </c>
      <c r="J6" s="18">
        <f t="shared" si="4"/>
        <v>54.064333652924255</v>
      </c>
      <c r="K6" s="18">
        <f t="shared" si="5"/>
        <v>1.1706629055007052E-2</v>
      </c>
      <c r="L6" s="18">
        <f t="shared" si="6"/>
        <v>5.8217286914765909</v>
      </c>
      <c r="M6" s="18" t="e">
        <f t="shared" si="7"/>
        <v>#VALUE!</v>
      </c>
      <c r="N6" s="18" t="e">
        <f t="shared" si="8"/>
        <v>#VALUE!</v>
      </c>
      <c r="O6" s="18" t="e">
        <f t="shared" si="9"/>
        <v>#VALUE!</v>
      </c>
      <c r="P6" s="28">
        <f t="shared" ref="P6:P39" si="21">((J6*70)/C6)/1000</f>
        <v>8.6404186203303604E-2</v>
      </c>
      <c r="Q6" s="28">
        <f t="shared" si="10"/>
        <v>1.8709224517134562E-5</v>
      </c>
      <c r="R6" s="28">
        <f t="shared" si="11"/>
        <v>9.3041326119488905E-3</v>
      </c>
      <c r="S6" s="28" t="e">
        <f t="shared" si="12"/>
        <v>#VALUE!</v>
      </c>
      <c r="T6" s="28" t="e">
        <f t="shared" si="13"/>
        <v>#VALUE!</v>
      </c>
      <c r="U6" s="31" t="s">
        <v>140</v>
      </c>
      <c r="V6" s="63">
        <f t="shared" si="14"/>
        <v>86.40418620330361</v>
      </c>
      <c r="W6" s="63">
        <f t="shared" si="3"/>
        <v>1.8709224517134561E-2</v>
      </c>
      <c r="X6" s="63">
        <f t="shared" si="3"/>
        <v>9.3041326119488907</v>
      </c>
      <c r="Y6" s="63" t="e">
        <f t="shared" si="3"/>
        <v>#VALUE!</v>
      </c>
      <c r="Z6" s="63" t="e">
        <f t="shared" si="3"/>
        <v>#VALUE!</v>
      </c>
      <c r="AA6" s="63" t="e">
        <f t="shared" si="3"/>
        <v>#VALUE!</v>
      </c>
      <c r="AB6" s="64">
        <f t="shared" si="15"/>
        <v>0.73755173882461467</v>
      </c>
      <c r="AC6" s="64">
        <f t="shared" si="16"/>
        <v>9.8880738423627503E-5</v>
      </c>
      <c r="AD6" s="64">
        <f t="shared" si="17"/>
        <v>7.0930782575160028E-2</v>
      </c>
      <c r="AE6" s="64" t="e">
        <f t="shared" si="18"/>
        <v>#VALUE!</v>
      </c>
      <c r="AF6" s="64" t="e">
        <f t="shared" si="19"/>
        <v>#VALUE!</v>
      </c>
      <c r="AG6" s="64" t="e">
        <f t="shared" si="20"/>
        <v>#VALUE!</v>
      </c>
      <c r="AI6" s="1" t="s">
        <v>108</v>
      </c>
      <c r="AJ6" s="1">
        <v>175.19</v>
      </c>
    </row>
    <row r="7" spans="1:36" ht="18" customHeight="1" x14ac:dyDescent="0.25">
      <c r="A7" s="8">
        <v>4</v>
      </c>
      <c r="B7" s="8" t="s">
        <v>65</v>
      </c>
      <c r="C7" s="8">
        <v>29.4</v>
      </c>
      <c r="D7" s="19">
        <v>237.12180000000001</v>
      </c>
      <c r="E7" s="19">
        <v>4.4353999999999996</v>
      </c>
      <c r="F7" s="19">
        <v>46.099200000000003</v>
      </c>
      <c r="G7" s="19">
        <v>0.10630000000000001</v>
      </c>
      <c r="H7" s="19">
        <v>3.7446000000000002</v>
      </c>
      <c r="I7" s="19">
        <v>6.4748999999999999</v>
      </c>
      <c r="J7" s="18">
        <f t="shared" si="4"/>
        <v>227.32799616490894</v>
      </c>
      <c r="K7" s="18">
        <f t="shared" si="5"/>
        <v>6.2630465444287715</v>
      </c>
      <c r="L7" s="18">
        <f t="shared" si="6"/>
        <v>55.347539015606245</v>
      </c>
      <c r="M7" s="18">
        <f t="shared" si="7"/>
        <v>0.11374149659863948</v>
      </c>
      <c r="N7" s="18">
        <f t="shared" si="8"/>
        <v>2.8937646141855029</v>
      </c>
      <c r="O7" s="18">
        <f t="shared" si="9"/>
        <v>4.6979591836734702</v>
      </c>
      <c r="P7" s="28">
        <f t="shared" si="21"/>
        <v>0.54125713372597373</v>
      </c>
      <c r="Q7" s="28">
        <f t="shared" si="10"/>
        <v>1.4912015581973265E-2</v>
      </c>
      <c r="R7" s="28">
        <f t="shared" si="11"/>
        <v>0.13177985479906248</v>
      </c>
      <c r="S7" s="28">
        <f t="shared" si="12"/>
        <v>2.7081308713961785E-4</v>
      </c>
      <c r="T7" s="28">
        <f t="shared" si="13"/>
        <v>6.8899157480607218E-3</v>
      </c>
      <c r="U7" s="28">
        <f>((O7*70)/C7)/1000</f>
        <v>1.1185617103984451E-2</v>
      </c>
      <c r="V7" s="63">
        <f t="shared" si="14"/>
        <v>541.25713372597374</v>
      </c>
      <c r="W7" s="63">
        <f t="shared" si="3"/>
        <v>14.912015581973266</v>
      </c>
      <c r="X7" s="63">
        <f t="shared" si="3"/>
        <v>131.77985479906249</v>
      </c>
      <c r="Y7" s="63">
        <f t="shared" si="3"/>
        <v>0.27081308713961783</v>
      </c>
      <c r="Z7" s="63">
        <f t="shared" si="3"/>
        <v>6.889915748060722</v>
      </c>
      <c r="AA7" s="63">
        <f t="shared" si="3"/>
        <v>11.185617103984452</v>
      </c>
      <c r="AB7" s="64">
        <f t="shared" si="15"/>
        <v>4.6202060070505651</v>
      </c>
      <c r="AC7" s="64">
        <f t="shared" si="16"/>
        <v>7.8811984472138177E-2</v>
      </c>
      <c r="AD7" s="64">
        <f t="shared" si="17"/>
        <v>1.0046340285965183</v>
      </c>
      <c r="AE7" s="64">
        <f t="shared" si="18"/>
        <v>2.3044196014229001E-4</v>
      </c>
      <c r="AF7" s="64">
        <f t="shared" si="19"/>
        <v>6.0113036121141215E-3</v>
      </c>
      <c r="AG7" s="64">
        <f t="shared" si="20"/>
        <v>6.9406906825418543E-2</v>
      </c>
      <c r="AI7" s="1" t="s">
        <v>14</v>
      </c>
      <c r="AJ7" s="1">
        <v>145.16</v>
      </c>
    </row>
    <row r="8" spans="1:36" ht="18" customHeight="1" x14ac:dyDescent="0.25">
      <c r="A8" s="8">
        <v>5</v>
      </c>
      <c r="B8" s="8" t="s">
        <v>66</v>
      </c>
      <c r="C8" s="8">
        <v>31</v>
      </c>
      <c r="D8" s="19">
        <v>109.4461</v>
      </c>
      <c r="E8" s="19">
        <v>1.1999999999999999E-3</v>
      </c>
      <c r="F8" s="19">
        <v>27.867699999999999</v>
      </c>
      <c r="G8" s="19">
        <v>9.5699999999999993E-2</v>
      </c>
      <c r="H8" s="19">
        <v>7.9170999999999996</v>
      </c>
      <c r="I8" s="19" t="s">
        <v>139</v>
      </c>
      <c r="J8" s="18">
        <f t="shared" si="4"/>
        <v>104.91601150527325</v>
      </c>
      <c r="K8" s="18">
        <f t="shared" si="5"/>
        <v>8.8857545839210149E-3</v>
      </c>
      <c r="L8" s="18">
        <f t="shared" si="6"/>
        <v>33.460984393757499</v>
      </c>
      <c r="M8" s="18">
        <f t="shared" si="7"/>
        <v>9.9319727891156465E-2</v>
      </c>
      <c r="N8" s="18">
        <f t="shared" si="8"/>
        <v>6.1459080280592362</v>
      </c>
      <c r="O8" s="18" t="e">
        <f t="shared" si="9"/>
        <v>#VALUE!</v>
      </c>
      <c r="P8" s="28">
        <f t="shared" si="21"/>
        <v>0.23690712275384279</v>
      </c>
      <c r="Q8" s="28">
        <f t="shared" si="10"/>
        <v>2.0064607124982937E-5</v>
      </c>
      <c r="R8" s="28">
        <f t="shared" si="11"/>
        <v>7.5557061534291134E-2</v>
      </c>
      <c r="S8" s="28">
        <f t="shared" si="12"/>
        <v>2.2427035330261139E-4</v>
      </c>
      <c r="T8" s="28">
        <f t="shared" si="13"/>
        <v>1.3877856837553115E-2</v>
      </c>
      <c r="U8" s="28" t="e">
        <f t="shared" ref="U8:U39" si="22">((O8*70)/C8)/1000</f>
        <v>#VALUE!</v>
      </c>
      <c r="V8" s="63">
        <f t="shared" si="14"/>
        <v>236.9071227538428</v>
      </c>
      <c r="W8" s="63">
        <f t="shared" si="3"/>
        <v>2.0064607124982935E-2</v>
      </c>
      <c r="X8" s="63">
        <f t="shared" si="3"/>
        <v>75.557061534291137</v>
      </c>
      <c r="Y8" s="63">
        <f t="shared" si="3"/>
        <v>0.22427035330261139</v>
      </c>
      <c r="Z8" s="63">
        <f t="shared" si="3"/>
        <v>13.877856837553114</v>
      </c>
      <c r="AA8" s="63" t="e">
        <f t="shared" si="3"/>
        <v>#VALUE!</v>
      </c>
      <c r="AB8" s="64">
        <f t="shared" si="15"/>
        <v>2.0222545689615261</v>
      </c>
      <c r="AC8" s="64">
        <f t="shared" si="16"/>
        <v>1.0604411566504379E-4</v>
      </c>
      <c r="AD8" s="64">
        <f t="shared" si="17"/>
        <v>0.57601516737025538</v>
      </c>
      <c r="AE8" s="64">
        <f t="shared" si="18"/>
        <v>1.9083752695531051E-4</v>
      </c>
      <c r="AF8" s="64">
        <f t="shared" si="19"/>
        <v>1.2108132230712216E-2</v>
      </c>
      <c r="AG8" s="64" t="e">
        <f t="shared" si="20"/>
        <v>#VALUE!</v>
      </c>
      <c r="AI8" s="1" t="s">
        <v>55</v>
      </c>
      <c r="AJ8" s="1">
        <v>161.16</v>
      </c>
    </row>
    <row r="9" spans="1:36" ht="18" customHeight="1" x14ac:dyDescent="0.25">
      <c r="A9" s="8">
        <v>6</v>
      </c>
      <c r="B9" s="8" t="s">
        <v>68</v>
      </c>
      <c r="C9" s="8">
        <v>29.2</v>
      </c>
      <c r="D9" s="19">
        <v>312.1576</v>
      </c>
      <c r="E9" s="19">
        <v>0.70889999999999997</v>
      </c>
      <c r="F9" s="19">
        <v>43.125399999999999</v>
      </c>
      <c r="G9" s="19">
        <v>2.0465</v>
      </c>
      <c r="H9" s="19">
        <v>15.3437</v>
      </c>
      <c r="I9" s="19" t="s">
        <v>139</v>
      </c>
      <c r="J9" s="18">
        <f t="shared" si="4"/>
        <v>299.27027804410352</v>
      </c>
      <c r="K9" s="18">
        <f t="shared" si="5"/>
        <v>1.0070521861777151</v>
      </c>
      <c r="L9" s="18">
        <f t="shared" si="6"/>
        <v>51.777551020408154</v>
      </c>
      <c r="M9" s="18">
        <f t="shared" si="7"/>
        <v>2.7534693877551022</v>
      </c>
      <c r="N9" s="18">
        <f t="shared" si="8"/>
        <v>11.934372564302416</v>
      </c>
      <c r="O9" s="18" t="e">
        <f t="shared" si="9"/>
        <v>#VALUE!</v>
      </c>
      <c r="P9" s="28">
        <f t="shared" si="21"/>
        <v>0.71742874873586471</v>
      </c>
      <c r="Q9" s="28">
        <f t="shared" si="10"/>
        <v>2.4141661997410975E-3</v>
      </c>
      <c r="R9" s="28">
        <f t="shared" si="11"/>
        <v>0.12412426614481407</v>
      </c>
      <c r="S9" s="28">
        <f t="shared" si="12"/>
        <v>6.6007827788649711E-3</v>
      </c>
      <c r="T9" s="28">
        <f t="shared" si="13"/>
        <v>2.8609797243190724E-2</v>
      </c>
      <c r="U9" s="28" t="e">
        <f t="shared" si="22"/>
        <v>#VALUE!</v>
      </c>
      <c r="V9" s="63">
        <f t="shared" si="14"/>
        <v>717.4287487358647</v>
      </c>
      <c r="W9" s="63">
        <f t="shared" si="3"/>
        <v>2.4141661997410977</v>
      </c>
      <c r="X9" s="63">
        <f t="shared" si="3"/>
        <v>124.12426614481407</v>
      </c>
      <c r="Y9" s="63">
        <f t="shared" si="3"/>
        <v>6.6007827788649713</v>
      </c>
      <c r="Z9" s="63">
        <f t="shared" si="3"/>
        <v>28.609797243190723</v>
      </c>
      <c r="AA9" s="63" t="e">
        <f t="shared" si="3"/>
        <v>#VALUE!</v>
      </c>
      <c r="AB9" s="64">
        <f t="shared" si="15"/>
        <v>6.1240183417487382</v>
      </c>
      <c r="AC9" s="64">
        <f t="shared" si="16"/>
        <v>1.2759189259241572E-2</v>
      </c>
      <c r="AD9" s="64">
        <f t="shared" si="17"/>
        <v>0.94627104980341903</v>
      </c>
      <c r="AE9" s="64">
        <f t="shared" si="18"/>
        <v>5.6167792262229689E-3</v>
      </c>
      <c r="AF9" s="64">
        <f t="shared" si="19"/>
        <v>2.4961434043406436E-2</v>
      </c>
      <c r="AG9" s="64" t="e">
        <f t="shared" si="20"/>
        <v>#VALUE!</v>
      </c>
    </row>
    <row r="10" spans="1:36" ht="18" customHeight="1" x14ac:dyDescent="0.25">
      <c r="A10" s="8">
        <v>7</v>
      </c>
      <c r="B10" s="8" t="s">
        <v>70</v>
      </c>
      <c r="C10" s="8">
        <v>30.9</v>
      </c>
      <c r="D10" s="19">
        <v>253.00020000000001</v>
      </c>
      <c r="E10" s="19">
        <v>0.62939999999999996</v>
      </c>
      <c r="F10" s="19">
        <v>10.6167</v>
      </c>
      <c r="G10" s="19" t="s">
        <v>139</v>
      </c>
      <c r="H10" s="19">
        <v>17.256699999999999</v>
      </c>
      <c r="I10" s="19" t="s">
        <v>139</v>
      </c>
      <c r="J10" s="18">
        <f t="shared" si="4"/>
        <v>242.55177372962606</v>
      </c>
      <c r="K10" s="18">
        <f t="shared" si="5"/>
        <v>0.89492242595204508</v>
      </c>
      <c r="L10" s="18">
        <f t="shared" si="6"/>
        <v>12.751500600240096</v>
      </c>
      <c r="M10" s="18" t="e">
        <f t="shared" si="7"/>
        <v>#VALUE!</v>
      </c>
      <c r="N10" s="18">
        <f t="shared" si="8"/>
        <v>13.425409197194076</v>
      </c>
      <c r="O10" s="18" t="e">
        <f t="shared" si="9"/>
        <v>#VALUE!</v>
      </c>
      <c r="P10" s="28">
        <f t="shared" si="21"/>
        <v>0.54947003757520474</v>
      </c>
      <c r="Q10" s="28">
        <f t="shared" si="10"/>
        <v>2.0273323565256685E-3</v>
      </c>
      <c r="R10" s="28">
        <f t="shared" si="11"/>
        <v>2.8886894563650702E-2</v>
      </c>
      <c r="S10" s="28" t="e">
        <f t="shared" si="12"/>
        <v>#VALUE!</v>
      </c>
      <c r="T10" s="28">
        <f t="shared" si="13"/>
        <v>3.0413548343158105E-2</v>
      </c>
      <c r="U10" s="28" t="e">
        <f t="shared" si="22"/>
        <v>#VALUE!</v>
      </c>
      <c r="V10" s="63">
        <f t="shared" si="14"/>
        <v>549.47003757520474</v>
      </c>
      <c r="W10" s="63">
        <f t="shared" si="3"/>
        <v>2.0273323565256685</v>
      </c>
      <c r="X10" s="63">
        <f t="shared" si="3"/>
        <v>28.886894563650703</v>
      </c>
      <c r="Y10" s="63" t="e">
        <f t="shared" si="3"/>
        <v>#VALUE!</v>
      </c>
      <c r="Z10" s="63">
        <f t="shared" si="3"/>
        <v>30.413548343158105</v>
      </c>
      <c r="AA10" s="63" t="e">
        <f t="shared" si="3"/>
        <v>#VALUE!</v>
      </c>
      <c r="AB10" s="64">
        <f t="shared" si="15"/>
        <v>4.6903118871122897</v>
      </c>
      <c r="AC10" s="64">
        <f t="shared" si="16"/>
        <v>1.0714720979470791E-2</v>
      </c>
      <c r="AD10" s="64">
        <f t="shared" si="17"/>
        <v>0.22022149973813546</v>
      </c>
      <c r="AE10" s="64" t="e">
        <f t="shared" si="18"/>
        <v>#VALUE!</v>
      </c>
      <c r="AF10" s="64">
        <f t="shared" si="19"/>
        <v>2.6535168164268604E-2</v>
      </c>
      <c r="AG10" s="64" t="e">
        <f t="shared" si="20"/>
        <v>#VALUE!</v>
      </c>
    </row>
    <row r="11" spans="1:36" ht="18" customHeight="1" x14ac:dyDescent="0.25">
      <c r="A11" s="11">
        <v>8</v>
      </c>
      <c r="B11" s="11" t="s">
        <v>71</v>
      </c>
      <c r="C11" s="11">
        <v>31.4</v>
      </c>
      <c r="D11" s="19">
        <v>548.41420000000005</v>
      </c>
      <c r="E11" s="19" t="s">
        <v>139</v>
      </c>
      <c r="F11" s="19">
        <v>47.615699999999997</v>
      </c>
      <c r="G11" s="19">
        <v>0.23</v>
      </c>
      <c r="H11" s="19">
        <v>3.4194</v>
      </c>
      <c r="I11" s="19">
        <v>3.7027000000000001</v>
      </c>
      <c r="J11" s="18">
        <f t="shared" si="4"/>
        <v>525.78667305848523</v>
      </c>
      <c r="K11" s="18" t="e">
        <f t="shared" si="5"/>
        <v>#VALUE!</v>
      </c>
      <c r="L11" s="18">
        <f t="shared" si="6"/>
        <v>57.168067226890756</v>
      </c>
      <c r="M11" s="18">
        <f t="shared" si="7"/>
        <v>0.28204081632653066</v>
      </c>
      <c r="N11" s="18">
        <f t="shared" si="8"/>
        <v>2.6402961808261889</v>
      </c>
      <c r="O11" s="18">
        <f t="shared" si="9"/>
        <v>2.6774052478134114</v>
      </c>
      <c r="P11" s="28">
        <f t="shared" si="21"/>
        <v>1.172135895353311</v>
      </c>
      <c r="Q11" s="28" t="e">
        <f t="shared" si="10"/>
        <v>#VALUE!</v>
      </c>
      <c r="R11" s="28">
        <f t="shared" si="11"/>
        <v>0.1274447358561259</v>
      </c>
      <c r="S11" s="28">
        <f t="shared" si="12"/>
        <v>6.2875341219290276E-4</v>
      </c>
      <c r="T11" s="28">
        <f t="shared" si="13"/>
        <v>5.8860105941985104E-3</v>
      </c>
      <c r="U11" s="28">
        <f t="shared" si="22"/>
        <v>5.9687378135967776E-3</v>
      </c>
      <c r="V11" s="63">
        <f t="shared" si="14"/>
        <v>1172.1358953533111</v>
      </c>
      <c r="W11" s="63" t="e">
        <f t="shared" si="3"/>
        <v>#VALUE!</v>
      </c>
      <c r="X11" s="63">
        <f t="shared" si="3"/>
        <v>127.4447358561259</v>
      </c>
      <c r="Y11" s="63">
        <f t="shared" si="3"/>
        <v>0.62875341219290282</v>
      </c>
      <c r="Z11" s="63">
        <f t="shared" si="3"/>
        <v>5.8860105941985106</v>
      </c>
      <c r="AA11" s="63">
        <f t="shared" si="3"/>
        <v>5.9687378135967775</v>
      </c>
      <c r="AB11" s="64">
        <f t="shared" si="15"/>
        <v>10.005428043988998</v>
      </c>
      <c r="AC11" s="64" t="e">
        <f t="shared" si="16"/>
        <v>#VALUE!</v>
      </c>
      <c r="AD11" s="64">
        <f t="shared" si="17"/>
        <v>0.97158491031718586</v>
      </c>
      <c r="AE11" s="64">
        <f t="shared" si="18"/>
        <v>5.3502277265199904E-4</v>
      </c>
      <c r="AF11" s="64">
        <f t="shared" si="19"/>
        <v>5.135417912157561E-3</v>
      </c>
      <c r="AG11" s="64">
        <f t="shared" si="20"/>
        <v>3.703609961278715E-2</v>
      </c>
    </row>
    <row r="12" spans="1:36" ht="18" customHeight="1" x14ac:dyDescent="0.25">
      <c r="A12" s="8">
        <v>9</v>
      </c>
      <c r="B12" s="8" t="s">
        <v>73</v>
      </c>
      <c r="C12" s="8">
        <v>32.700000000000003</v>
      </c>
      <c r="D12" s="19">
        <v>296.33100000000002</v>
      </c>
      <c r="E12" s="19" t="s">
        <v>139</v>
      </c>
      <c r="F12" s="19">
        <v>22.8371</v>
      </c>
      <c r="G12" s="19" t="s">
        <v>139</v>
      </c>
      <c r="H12" s="19" t="s">
        <v>139</v>
      </c>
      <c r="I12" s="19" t="s">
        <v>139</v>
      </c>
      <c r="J12" s="18">
        <f t="shared" si="4"/>
        <v>284.09616490891659</v>
      </c>
      <c r="K12" s="18" t="e">
        <f t="shared" si="5"/>
        <v>#VALUE!</v>
      </c>
      <c r="L12" s="18">
        <f t="shared" si="6"/>
        <v>27.421848739495793</v>
      </c>
      <c r="M12" s="18" t="e">
        <f t="shared" si="7"/>
        <v>#VALUE!</v>
      </c>
      <c r="N12" s="18" t="e">
        <f t="shared" si="8"/>
        <v>#VALUE!</v>
      </c>
      <c r="O12" s="18" t="e">
        <f t="shared" si="9"/>
        <v>#VALUE!</v>
      </c>
      <c r="P12" s="28">
        <f t="shared" si="21"/>
        <v>0.60815692793957676</v>
      </c>
      <c r="Q12" s="28" t="e">
        <f t="shared" si="10"/>
        <v>#VALUE!</v>
      </c>
      <c r="R12" s="28">
        <f t="shared" si="11"/>
        <v>5.8701205252743284E-2</v>
      </c>
      <c r="S12" s="28" t="e">
        <f t="shared" si="12"/>
        <v>#VALUE!</v>
      </c>
      <c r="T12" s="28" t="e">
        <f t="shared" si="13"/>
        <v>#VALUE!</v>
      </c>
      <c r="U12" s="28" t="e">
        <f t="shared" si="22"/>
        <v>#VALUE!</v>
      </c>
      <c r="V12" s="63">
        <f t="shared" si="14"/>
        <v>608.1569279395768</v>
      </c>
      <c r="W12" s="63" t="e">
        <f t="shared" si="3"/>
        <v>#VALUE!</v>
      </c>
      <c r="X12" s="63">
        <f t="shared" si="3"/>
        <v>58.701205252743286</v>
      </c>
      <c r="Y12" s="63" t="e">
        <f t="shared" si="3"/>
        <v>#VALUE!</v>
      </c>
      <c r="Z12" s="63" t="e">
        <f t="shared" si="3"/>
        <v>#VALUE!</v>
      </c>
      <c r="AA12" s="63" t="e">
        <f t="shared" si="3"/>
        <v>#VALUE!</v>
      </c>
      <c r="AB12" s="64">
        <f t="shared" si="15"/>
        <v>5.1912669905213553</v>
      </c>
      <c r="AC12" s="64" t="e">
        <f t="shared" si="16"/>
        <v>#VALUE!</v>
      </c>
      <c r="AD12" s="64">
        <f t="shared" si="17"/>
        <v>0.44751322883498984</v>
      </c>
      <c r="AE12" s="64" t="e">
        <f t="shared" si="18"/>
        <v>#VALUE!</v>
      </c>
      <c r="AF12" s="64" t="e">
        <f t="shared" si="19"/>
        <v>#VALUE!</v>
      </c>
      <c r="AG12" s="64" t="e">
        <f t="shared" si="20"/>
        <v>#VALUE!</v>
      </c>
    </row>
    <row r="13" spans="1:36" ht="18" customHeight="1" x14ac:dyDescent="0.25">
      <c r="A13" s="8">
        <v>10</v>
      </c>
      <c r="B13" s="8" t="s">
        <v>75</v>
      </c>
      <c r="C13" s="8">
        <v>30.6</v>
      </c>
      <c r="D13" s="19">
        <v>379.77589999999998</v>
      </c>
      <c r="E13" s="19">
        <v>0.35560000000000003</v>
      </c>
      <c r="F13" s="19">
        <v>32.2072</v>
      </c>
      <c r="G13" s="19" t="s">
        <v>139</v>
      </c>
      <c r="H13" s="19">
        <v>6.1014999999999997</v>
      </c>
      <c r="I13" s="19" t="s">
        <v>139</v>
      </c>
      <c r="J13" s="18">
        <f t="shared" si="4"/>
        <v>364.10086289549372</v>
      </c>
      <c r="K13" s="18">
        <f t="shared" si="5"/>
        <v>0.50874471086036677</v>
      </c>
      <c r="L13" s="18">
        <f t="shared" si="6"/>
        <v>38.670468187274906</v>
      </c>
      <c r="M13" s="18" t="e">
        <f t="shared" si="7"/>
        <v>#VALUE!</v>
      </c>
      <c r="N13" s="18">
        <f t="shared" si="8"/>
        <v>4.7307872174590795</v>
      </c>
      <c r="O13" s="18" t="e">
        <f t="shared" si="9"/>
        <v>#VALUE!</v>
      </c>
      <c r="P13" s="28">
        <f t="shared" si="21"/>
        <v>0.83291047067596602</v>
      </c>
      <c r="Q13" s="28">
        <f t="shared" si="10"/>
        <v>1.1637950902034532E-3</v>
      </c>
      <c r="R13" s="28">
        <f t="shared" si="11"/>
        <v>8.8461855330367434E-2</v>
      </c>
      <c r="S13" s="28" t="e">
        <f t="shared" si="12"/>
        <v>#VALUE!</v>
      </c>
      <c r="T13" s="28">
        <f t="shared" si="13"/>
        <v>1.0822062262161293E-2</v>
      </c>
      <c r="U13" s="28" t="e">
        <f t="shared" si="22"/>
        <v>#VALUE!</v>
      </c>
      <c r="V13" s="63">
        <f t="shared" si="14"/>
        <v>832.91047067596605</v>
      </c>
      <c r="W13" s="63">
        <f t="shared" si="3"/>
        <v>1.1637950902034533</v>
      </c>
      <c r="X13" s="63">
        <f t="shared" si="3"/>
        <v>88.461855330367428</v>
      </c>
      <c r="Y13" s="63" t="e">
        <f t="shared" si="3"/>
        <v>#VALUE!</v>
      </c>
      <c r="Z13" s="63">
        <f t="shared" si="3"/>
        <v>10.822062262161293</v>
      </c>
      <c r="AA13" s="63" t="e">
        <f t="shared" si="3"/>
        <v>#VALUE!</v>
      </c>
      <c r="AB13" s="64">
        <f t="shared" si="15"/>
        <v>7.1097778120014175</v>
      </c>
      <c r="AC13" s="64">
        <f t="shared" si="16"/>
        <v>6.1508117446406278E-3</v>
      </c>
      <c r="AD13" s="64">
        <f t="shared" si="17"/>
        <v>0.67439587206391172</v>
      </c>
      <c r="AE13" s="64" t="e">
        <f t="shared" si="18"/>
        <v>#VALUE!</v>
      </c>
      <c r="AF13" s="64">
        <f t="shared" si="19"/>
        <v>9.4420170501162935E-3</v>
      </c>
      <c r="AG13" s="64" t="e">
        <f t="shared" si="20"/>
        <v>#VALUE!</v>
      </c>
    </row>
    <row r="14" spans="1:36" ht="18" customHeight="1" x14ac:dyDescent="0.25">
      <c r="A14" s="8">
        <v>11</v>
      </c>
      <c r="B14" s="8" t="s">
        <v>76</v>
      </c>
      <c r="C14" s="8">
        <v>31.3</v>
      </c>
      <c r="D14" s="19">
        <v>179.58699999999999</v>
      </c>
      <c r="E14" s="19">
        <v>53.838900000000002</v>
      </c>
      <c r="F14" s="19">
        <v>13.106999999999999</v>
      </c>
      <c r="G14" s="19" t="s">
        <v>139</v>
      </c>
      <c r="H14" s="19">
        <v>29.332699999999999</v>
      </c>
      <c r="I14" s="19" t="s">
        <v>139</v>
      </c>
      <c r="J14" s="18">
        <f t="shared" si="4"/>
        <v>172.16519654841801</v>
      </c>
      <c r="K14" s="18">
        <f t="shared" si="5"/>
        <v>75.943582510578281</v>
      </c>
      <c r="L14" s="18">
        <f t="shared" si="6"/>
        <v>15.741056422569027</v>
      </c>
      <c r="M14" s="18" t="e">
        <f t="shared" si="7"/>
        <v>#VALUE!</v>
      </c>
      <c r="N14" s="18">
        <f t="shared" si="8"/>
        <v>22.837724084177708</v>
      </c>
      <c r="O14" s="18" t="e">
        <f t="shared" si="9"/>
        <v>#VALUE!</v>
      </c>
      <c r="P14" s="28">
        <f t="shared" si="21"/>
        <v>0.38503398589103066</v>
      </c>
      <c r="Q14" s="28">
        <f t="shared" si="10"/>
        <v>0.16984187781918464</v>
      </c>
      <c r="R14" s="28">
        <f t="shared" si="11"/>
        <v>3.5203640561655973E-2</v>
      </c>
      <c r="S14" s="28" t="e">
        <f t="shared" si="12"/>
        <v>#VALUE!</v>
      </c>
      <c r="T14" s="28">
        <f t="shared" si="13"/>
        <v>5.1074782296883052E-2</v>
      </c>
      <c r="U14" s="28" t="e">
        <f t="shared" si="22"/>
        <v>#VALUE!</v>
      </c>
      <c r="V14" s="63">
        <f t="shared" si="14"/>
        <v>385.03398589103068</v>
      </c>
      <c r="W14" s="63">
        <f t="shared" si="3"/>
        <v>169.84187781918465</v>
      </c>
      <c r="X14" s="63">
        <f t="shared" si="3"/>
        <v>35.203640561655973</v>
      </c>
      <c r="Y14" s="63" t="e">
        <f t="shared" si="3"/>
        <v>#VALUE!</v>
      </c>
      <c r="Z14" s="63">
        <f t="shared" si="3"/>
        <v>51.07478229688305</v>
      </c>
      <c r="AA14" s="63" t="e">
        <f t="shared" si="3"/>
        <v>#VALUE!</v>
      </c>
      <c r="AB14" s="64">
        <f t="shared" si="15"/>
        <v>3.2866750822964632</v>
      </c>
      <c r="AC14" s="64">
        <f t="shared" si="16"/>
        <v>0.8976368998424219</v>
      </c>
      <c r="AD14" s="64">
        <f t="shared" si="17"/>
        <v>0.2683777068403011</v>
      </c>
      <c r="AE14" s="64" t="e">
        <f t="shared" si="18"/>
        <v>#VALUE!</v>
      </c>
      <c r="AF14" s="64">
        <f t="shared" si="19"/>
        <v>4.4561651337407561E-2</v>
      </c>
      <c r="AG14" s="64" t="e">
        <f t="shared" si="20"/>
        <v>#VALUE!</v>
      </c>
    </row>
    <row r="15" spans="1:36" ht="18" customHeight="1" x14ac:dyDescent="0.25">
      <c r="A15" s="8">
        <v>12</v>
      </c>
      <c r="B15" s="8" t="s">
        <v>78</v>
      </c>
      <c r="C15" s="8">
        <v>30.2</v>
      </c>
      <c r="D15" s="19">
        <v>288.6626</v>
      </c>
      <c r="E15" s="19">
        <v>0.83489999999999998</v>
      </c>
      <c r="F15" s="19">
        <v>17.975200000000001</v>
      </c>
      <c r="G15" s="19">
        <v>4.5491999999999999</v>
      </c>
      <c r="H15" s="19">
        <v>1.1278999999999999</v>
      </c>
      <c r="I15" s="19">
        <v>2.8856999999999999</v>
      </c>
      <c r="J15" s="18">
        <f t="shared" si="4"/>
        <v>276.74391179290507</v>
      </c>
      <c r="K15" s="18">
        <f t="shared" si="5"/>
        <v>1.1847672778561353</v>
      </c>
      <c r="L15" s="18">
        <f t="shared" si="6"/>
        <v>21.585234093637453</v>
      </c>
      <c r="M15" s="18">
        <f t="shared" si="7"/>
        <v>6.1585034013605435</v>
      </c>
      <c r="N15" s="18">
        <f t="shared" si="8"/>
        <v>0.85424785658612612</v>
      </c>
      <c r="O15" s="18">
        <f t="shared" si="9"/>
        <v>2.0819241982507291</v>
      </c>
      <c r="P15" s="28">
        <f t="shared" si="21"/>
        <v>0.64145939819547526</v>
      </c>
      <c r="Q15" s="28">
        <f t="shared" si="10"/>
        <v>2.7461493195340887E-3</v>
      </c>
      <c r="R15" s="28">
        <f t="shared" si="11"/>
        <v>5.0031999554788806E-2</v>
      </c>
      <c r="S15" s="28">
        <f t="shared" si="12"/>
        <v>1.4274676758120467E-2</v>
      </c>
      <c r="T15" s="28">
        <f t="shared" si="13"/>
        <v>1.9800447006963189E-3</v>
      </c>
      <c r="U15" s="28">
        <f t="shared" si="22"/>
        <v>4.825652115150696E-3</v>
      </c>
      <c r="V15" s="63">
        <f t="shared" si="14"/>
        <v>641.45939819547527</v>
      </c>
      <c r="W15" s="63">
        <f t="shared" si="3"/>
        <v>2.7461493195340885</v>
      </c>
      <c r="X15" s="63">
        <f t="shared" si="3"/>
        <v>50.031999554788804</v>
      </c>
      <c r="Y15" s="63">
        <f t="shared" si="3"/>
        <v>14.274676758120467</v>
      </c>
      <c r="Z15" s="63">
        <f t="shared" si="3"/>
        <v>1.9800447006963189</v>
      </c>
      <c r="AA15" s="63">
        <f t="shared" si="3"/>
        <v>4.8256521151506959</v>
      </c>
      <c r="AB15" s="64">
        <f t="shared" si="15"/>
        <v>5.4755390370932586</v>
      </c>
      <c r="AC15" s="64">
        <f t="shared" si="16"/>
        <v>1.4513764174906655E-2</v>
      </c>
      <c r="AD15" s="64">
        <f t="shared" si="17"/>
        <v>0.3814228612416431</v>
      </c>
      <c r="AE15" s="64">
        <f t="shared" si="18"/>
        <v>1.2146696924004175E-2</v>
      </c>
      <c r="AF15" s="64">
        <f t="shared" si="19"/>
        <v>1.7275465037135467E-3</v>
      </c>
      <c r="AG15" s="64">
        <f t="shared" si="20"/>
        <v>2.9943237249632017E-2</v>
      </c>
    </row>
    <row r="16" spans="1:36" ht="18" customHeight="1" x14ac:dyDescent="0.25">
      <c r="A16" s="8">
        <v>13</v>
      </c>
      <c r="B16" s="8" t="s">
        <v>79</v>
      </c>
      <c r="C16" s="8">
        <v>34.1</v>
      </c>
      <c r="D16" s="19">
        <v>255.9468</v>
      </c>
      <c r="E16" s="19">
        <v>2.8420000000000001</v>
      </c>
      <c r="F16" s="19">
        <v>18.153700000000001</v>
      </c>
      <c r="G16" s="19" t="s">
        <v>139</v>
      </c>
      <c r="H16" s="19" t="s">
        <v>139</v>
      </c>
      <c r="I16" s="19" t="s">
        <v>139</v>
      </c>
      <c r="J16" s="18">
        <f t="shared" si="4"/>
        <v>245.37689357622244</v>
      </c>
      <c r="K16" s="18">
        <f t="shared" si="5"/>
        <v>4.0156558533145272</v>
      </c>
      <c r="L16" s="18">
        <f t="shared" si="6"/>
        <v>21.799519807923168</v>
      </c>
      <c r="M16" s="18" t="e">
        <f t="shared" si="7"/>
        <v>#VALUE!</v>
      </c>
      <c r="N16" s="18" t="e">
        <f t="shared" si="8"/>
        <v>#VALUE!</v>
      </c>
      <c r="O16" s="18" t="e">
        <f t="shared" si="9"/>
        <v>#VALUE!</v>
      </c>
      <c r="P16" s="28">
        <f t="shared" si="21"/>
        <v>0.5037062331476706</v>
      </c>
      <c r="Q16" s="28">
        <f t="shared" si="10"/>
        <v>8.2432818103230776E-3</v>
      </c>
      <c r="R16" s="28">
        <f t="shared" si="11"/>
        <v>4.4749747406293894E-2</v>
      </c>
      <c r="S16" s="28" t="e">
        <f t="shared" si="12"/>
        <v>#VALUE!</v>
      </c>
      <c r="T16" s="28" t="e">
        <f t="shared" si="13"/>
        <v>#VALUE!</v>
      </c>
      <c r="U16" s="28" t="e">
        <f t="shared" si="22"/>
        <v>#VALUE!</v>
      </c>
      <c r="V16" s="63">
        <f t="shared" si="14"/>
        <v>503.70623314767062</v>
      </c>
      <c r="W16" s="63">
        <f t="shared" si="3"/>
        <v>8.2432818103230776</v>
      </c>
      <c r="X16" s="63">
        <f t="shared" si="3"/>
        <v>44.749747406293892</v>
      </c>
      <c r="Y16" s="63" t="e">
        <f t="shared" si="3"/>
        <v>#VALUE!</v>
      </c>
      <c r="Z16" s="63" t="e">
        <f t="shared" si="3"/>
        <v>#VALUE!</v>
      </c>
      <c r="AA16" s="63" t="e">
        <f t="shared" si="3"/>
        <v>#VALUE!</v>
      </c>
      <c r="AB16" s="64">
        <f t="shared" si="15"/>
        <v>4.2996690836335514</v>
      </c>
      <c r="AC16" s="64">
        <f t="shared" si="16"/>
        <v>4.3566840073585314E-2</v>
      </c>
      <c r="AD16" s="64">
        <f t="shared" si="17"/>
        <v>0.34115319890139584</v>
      </c>
      <c r="AE16" s="64" t="e">
        <f t="shared" si="18"/>
        <v>#VALUE!</v>
      </c>
      <c r="AF16" s="64" t="e">
        <f t="shared" si="19"/>
        <v>#VALUE!</v>
      </c>
      <c r="AG16" s="64" t="e">
        <f t="shared" si="20"/>
        <v>#VALUE!</v>
      </c>
    </row>
    <row r="17" spans="1:33" ht="18" customHeight="1" x14ac:dyDescent="0.25">
      <c r="A17" s="8">
        <v>14</v>
      </c>
      <c r="B17" s="8" t="s">
        <v>80</v>
      </c>
      <c r="C17" s="8">
        <v>32.299999999999997</v>
      </c>
      <c r="D17" s="19">
        <v>305.11750000000001</v>
      </c>
      <c r="E17" s="19" t="s">
        <v>139</v>
      </c>
      <c r="F17" s="19">
        <v>21.941400000000002</v>
      </c>
      <c r="G17" s="19" t="s">
        <v>139</v>
      </c>
      <c r="H17" s="19">
        <v>22.882300000000001</v>
      </c>
      <c r="I17" s="19" t="s">
        <v>139</v>
      </c>
      <c r="J17" s="18">
        <f t="shared" si="4"/>
        <v>292.52042186001916</v>
      </c>
      <c r="K17" s="18" t="e">
        <f t="shared" si="5"/>
        <v>#VALUE!</v>
      </c>
      <c r="L17" s="18">
        <f t="shared" si="6"/>
        <v>26.34657863145258</v>
      </c>
      <c r="M17" s="18" t="e">
        <f t="shared" si="7"/>
        <v>#VALUE!</v>
      </c>
      <c r="N17" s="18">
        <f t="shared" si="8"/>
        <v>17.810132501948559</v>
      </c>
      <c r="O17" s="18" t="e">
        <f t="shared" si="9"/>
        <v>#VALUE!</v>
      </c>
      <c r="P17" s="28">
        <f t="shared" si="21"/>
        <v>0.63394518669353994</v>
      </c>
      <c r="Q17" s="28" t="e">
        <f t="shared" si="10"/>
        <v>#VALUE!</v>
      </c>
      <c r="R17" s="28">
        <f t="shared" si="11"/>
        <v>5.7097848427296621E-2</v>
      </c>
      <c r="S17" s="28" t="e">
        <f t="shared" si="12"/>
        <v>#VALUE!</v>
      </c>
      <c r="T17" s="28">
        <f t="shared" si="13"/>
        <v>3.8597810375739908E-2</v>
      </c>
      <c r="U17" s="28" t="e">
        <f t="shared" si="22"/>
        <v>#VALUE!</v>
      </c>
      <c r="V17" s="63">
        <f t="shared" si="14"/>
        <v>633.94518669353999</v>
      </c>
      <c r="W17" s="63" t="e">
        <f t="shared" si="3"/>
        <v>#VALUE!</v>
      </c>
      <c r="X17" s="63">
        <f t="shared" si="3"/>
        <v>57.097848427296618</v>
      </c>
      <c r="Y17" s="63" t="e">
        <f t="shared" si="3"/>
        <v>#VALUE!</v>
      </c>
      <c r="Z17" s="63">
        <f t="shared" si="3"/>
        <v>38.597810375739911</v>
      </c>
      <c r="AA17" s="63" t="e">
        <f t="shared" si="3"/>
        <v>#VALUE!</v>
      </c>
      <c r="AB17" s="64">
        <f t="shared" si="15"/>
        <v>5.4113972402350825</v>
      </c>
      <c r="AC17" s="64" t="e">
        <f t="shared" si="16"/>
        <v>#VALUE!</v>
      </c>
      <c r="AD17" s="64">
        <f t="shared" si="17"/>
        <v>0.43528991268942013</v>
      </c>
      <c r="AE17" s="64" t="e">
        <f t="shared" si="18"/>
        <v>#VALUE!</v>
      </c>
      <c r="AF17" s="64">
        <f t="shared" si="19"/>
        <v>3.3675761129109291E-2</v>
      </c>
      <c r="AG17" s="64" t="e">
        <f t="shared" si="20"/>
        <v>#VALUE!</v>
      </c>
    </row>
    <row r="18" spans="1:33" ht="18" customHeight="1" x14ac:dyDescent="0.25">
      <c r="A18" s="8">
        <v>15</v>
      </c>
      <c r="B18" s="8" t="s">
        <v>81</v>
      </c>
      <c r="C18" s="8">
        <v>32.9</v>
      </c>
      <c r="D18" s="19">
        <v>332.2747</v>
      </c>
      <c r="E18" s="19">
        <v>0.51480000000000004</v>
      </c>
      <c r="F18" s="19">
        <v>19.9544</v>
      </c>
      <c r="G18" s="19" t="s">
        <v>139</v>
      </c>
      <c r="H18" s="19">
        <v>5.2092999999999998</v>
      </c>
      <c r="I18" s="19" t="s">
        <v>139</v>
      </c>
      <c r="J18" s="18">
        <f t="shared" si="4"/>
        <v>318.55800575263663</v>
      </c>
      <c r="K18" s="18">
        <f t="shared" si="5"/>
        <v>0.73328631875881523</v>
      </c>
      <c r="L18" s="18">
        <f t="shared" si="6"/>
        <v>23.961224489795917</v>
      </c>
      <c r="M18" s="18" t="e">
        <f t="shared" si="7"/>
        <v>#VALUE!</v>
      </c>
      <c r="N18" s="18">
        <f t="shared" si="8"/>
        <v>4.0353858144972721</v>
      </c>
      <c r="O18" s="18" t="e">
        <f t="shared" si="9"/>
        <v>#VALUE!</v>
      </c>
      <c r="P18" s="28">
        <f t="shared" si="21"/>
        <v>0.67778299096305672</v>
      </c>
      <c r="Q18" s="28">
        <f t="shared" si="10"/>
        <v>1.5601836569336495E-3</v>
      </c>
      <c r="R18" s="28">
        <f t="shared" si="11"/>
        <v>5.0981328701693446E-2</v>
      </c>
      <c r="S18" s="28" t="e">
        <f t="shared" si="12"/>
        <v>#VALUE!</v>
      </c>
      <c r="T18" s="28">
        <f t="shared" si="13"/>
        <v>8.5859272648878132E-3</v>
      </c>
      <c r="U18" s="28" t="e">
        <f t="shared" si="22"/>
        <v>#VALUE!</v>
      </c>
      <c r="V18" s="63">
        <f t="shared" si="14"/>
        <v>677.7829909630567</v>
      </c>
      <c r="W18" s="63">
        <f t="shared" si="3"/>
        <v>1.5601836569336496</v>
      </c>
      <c r="X18" s="63">
        <f t="shared" si="3"/>
        <v>50.981328701693442</v>
      </c>
      <c r="Y18" s="63" t="e">
        <f t="shared" si="3"/>
        <v>#VALUE!</v>
      </c>
      <c r="Z18" s="63">
        <f t="shared" si="3"/>
        <v>8.5859272648878129</v>
      </c>
      <c r="AA18" s="63" t="e">
        <f t="shared" si="3"/>
        <v>#VALUE!</v>
      </c>
      <c r="AB18" s="64">
        <f t="shared" si="15"/>
        <v>5.7855995814174701</v>
      </c>
      <c r="AC18" s="64">
        <f t="shared" si="16"/>
        <v>8.2457780082112447E-3</v>
      </c>
      <c r="AD18" s="64">
        <f t="shared" si="17"/>
        <v>0.38866014623314005</v>
      </c>
      <c r="AE18" s="64" t="e">
        <f t="shared" si="18"/>
        <v>#VALUE!</v>
      </c>
      <c r="AF18" s="64">
        <f t="shared" si="19"/>
        <v>7.4910372590980424E-3</v>
      </c>
      <c r="AG18" s="64" t="e">
        <f t="shared" si="20"/>
        <v>#VALUE!</v>
      </c>
    </row>
    <row r="19" spans="1:33" ht="18" customHeight="1" x14ac:dyDescent="0.25">
      <c r="A19" s="8">
        <v>16</v>
      </c>
      <c r="B19" s="8" t="s">
        <v>83</v>
      </c>
      <c r="C19" s="8">
        <v>32.9</v>
      </c>
      <c r="D19" s="19">
        <v>252.21539999999999</v>
      </c>
      <c r="E19" s="19">
        <v>1.363</v>
      </c>
      <c r="F19" s="19">
        <v>28.8614</v>
      </c>
      <c r="G19" s="19">
        <v>0.33650000000000002</v>
      </c>
      <c r="H19" s="19">
        <v>1.6074999999999999</v>
      </c>
      <c r="I19" s="19">
        <v>3.7355999999999998</v>
      </c>
      <c r="J19" s="18">
        <f t="shared" si="4"/>
        <v>241.79932885906038</v>
      </c>
      <c r="K19" s="18">
        <f t="shared" si="5"/>
        <v>1.9296191819464035</v>
      </c>
      <c r="L19" s="18">
        <f t="shared" si="6"/>
        <v>34.653901560624249</v>
      </c>
      <c r="M19" s="18">
        <f t="shared" si="7"/>
        <v>0.42693877551020415</v>
      </c>
      <c r="N19" s="18">
        <f t="shared" si="8"/>
        <v>1.2280592361652376</v>
      </c>
      <c r="O19" s="18">
        <f t="shared" si="9"/>
        <v>2.7013848396501459</v>
      </c>
      <c r="P19" s="28">
        <f t="shared" si="21"/>
        <v>0.51446665714693696</v>
      </c>
      <c r="Q19" s="28">
        <f t="shared" si="10"/>
        <v>4.1055727275455386E-3</v>
      </c>
      <c r="R19" s="28">
        <f t="shared" si="11"/>
        <v>7.3731705448136703E-2</v>
      </c>
      <c r="S19" s="28">
        <f t="shared" si="12"/>
        <v>9.0838037342596634E-4</v>
      </c>
      <c r="T19" s="28">
        <f t="shared" si="13"/>
        <v>2.612891991840931E-3</v>
      </c>
      <c r="U19" s="28">
        <f t="shared" si="22"/>
        <v>5.7476273184045665E-3</v>
      </c>
      <c r="V19" s="63">
        <f t="shared" si="14"/>
        <v>514.466657146937</v>
      </c>
      <c r="W19" s="63">
        <f t="shared" si="3"/>
        <v>4.1055727275455389</v>
      </c>
      <c r="X19" s="63">
        <f t="shared" si="3"/>
        <v>73.731705448136708</v>
      </c>
      <c r="Y19" s="63">
        <f t="shared" si="3"/>
        <v>0.90838037342596634</v>
      </c>
      <c r="Z19" s="63">
        <f t="shared" si="3"/>
        <v>2.612891991840931</v>
      </c>
      <c r="AA19" s="63">
        <f t="shared" si="3"/>
        <v>5.7476273184045663</v>
      </c>
      <c r="AB19" s="64">
        <f t="shared" si="15"/>
        <v>4.3915207609640374</v>
      </c>
      <c r="AC19" s="64">
        <f t="shared" si="16"/>
        <v>2.1698497582292368E-2</v>
      </c>
      <c r="AD19" s="64">
        <f t="shared" si="17"/>
        <v>0.5620994224997462</v>
      </c>
      <c r="AE19" s="64">
        <f t="shared" si="18"/>
        <v>7.7296468947656656E-4</v>
      </c>
      <c r="AF19" s="64">
        <f t="shared" si="19"/>
        <v>2.2796921824535239E-3</v>
      </c>
      <c r="AG19" s="64">
        <f t="shared" si="20"/>
        <v>3.5664105971733473E-2</v>
      </c>
    </row>
    <row r="20" spans="1:33" ht="18" customHeight="1" x14ac:dyDescent="0.25">
      <c r="A20" s="8">
        <v>17</v>
      </c>
      <c r="B20" s="8" t="s">
        <v>84</v>
      </c>
      <c r="C20" s="8">
        <v>31.1</v>
      </c>
      <c r="D20" s="19">
        <v>328.4128</v>
      </c>
      <c r="E20" s="19">
        <v>0.31979999999999997</v>
      </c>
      <c r="F20" s="19">
        <v>28.165900000000001</v>
      </c>
      <c r="G20" s="19">
        <v>0.90610000000000002</v>
      </c>
      <c r="H20" s="19">
        <v>15.1722</v>
      </c>
      <c r="I20" s="19" t="s">
        <v>139</v>
      </c>
      <c r="J20" s="18">
        <f t="shared" si="4"/>
        <v>314.85532118887824</v>
      </c>
      <c r="K20" s="18">
        <f t="shared" si="5"/>
        <v>0.45825105782792652</v>
      </c>
      <c r="L20" s="18">
        <f t="shared" si="6"/>
        <v>33.818967587034813</v>
      </c>
      <c r="M20" s="18">
        <f t="shared" si="7"/>
        <v>1.2019047619047618</v>
      </c>
      <c r="N20" s="18">
        <f t="shared" si="8"/>
        <v>11.800701480904131</v>
      </c>
      <c r="O20" s="18" t="e">
        <f t="shared" si="9"/>
        <v>#VALUE!</v>
      </c>
      <c r="P20" s="28">
        <f t="shared" si="21"/>
        <v>0.70867757180776447</v>
      </c>
      <c r="Q20" s="28">
        <f t="shared" si="10"/>
        <v>1.031433249130381E-3</v>
      </c>
      <c r="R20" s="28">
        <f t="shared" si="11"/>
        <v>7.6119862736091212E-2</v>
      </c>
      <c r="S20" s="28">
        <f t="shared" si="12"/>
        <v>2.7052518756698818E-3</v>
      </c>
      <c r="T20" s="28">
        <f t="shared" si="13"/>
        <v>2.6561064426472322E-2</v>
      </c>
      <c r="U20" s="28" t="e">
        <f t="shared" si="22"/>
        <v>#VALUE!</v>
      </c>
      <c r="V20" s="63">
        <f t="shared" si="14"/>
        <v>708.67757180776448</v>
      </c>
      <c r="W20" s="63">
        <f t="shared" si="14"/>
        <v>1.031433249130381</v>
      </c>
      <c r="X20" s="63">
        <f t="shared" si="14"/>
        <v>76.119862736091207</v>
      </c>
      <c r="Y20" s="63">
        <f t="shared" si="14"/>
        <v>2.7052518756698816</v>
      </c>
      <c r="Z20" s="63">
        <f t="shared" si="14"/>
        <v>26.561064426472321</v>
      </c>
      <c r="AA20" s="63" t="e">
        <f t="shared" si="14"/>
        <v>#VALUE!</v>
      </c>
      <c r="AB20" s="64">
        <f t="shared" si="15"/>
        <v>6.0493177277658079</v>
      </c>
      <c r="AC20" s="64">
        <f t="shared" si="16"/>
        <v>5.4512618208888593E-3</v>
      </c>
      <c r="AD20" s="64">
        <f t="shared" si="17"/>
        <v>0.58030572634473221</v>
      </c>
      <c r="AE20" s="64">
        <f t="shared" si="18"/>
        <v>2.3019697884341097E-3</v>
      </c>
      <c r="AF20" s="64">
        <f t="shared" si="19"/>
        <v>2.3173958632714733E-2</v>
      </c>
      <c r="AG20" s="64" t="e">
        <f t="shared" si="20"/>
        <v>#VALUE!</v>
      </c>
    </row>
    <row r="21" spans="1:33" ht="18" customHeight="1" x14ac:dyDescent="0.25">
      <c r="A21" s="8">
        <v>18</v>
      </c>
      <c r="B21" s="8" t="s">
        <v>85</v>
      </c>
      <c r="C21" s="8">
        <v>29.1</v>
      </c>
      <c r="D21" s="19">
        <v>270.17410000000001</v>
      </c>
      <c r="E21" s="19">
        <v>76.9589</v>
      </c>
      <c r="F21" s="19">
        <v>33.773400000000002</v>
      </c>
      <c r="G21" s="19">
        <v>1.7367999999999999</v>
      </c>
      <c r="H21" s="19">
        <v>5.4958999999999998</v>
      </c>
      <c r="I21" s="19" t="s">
        <v>139</v>
      </c>
      <c r="J21" s="18">
        <f t="shared" si="4"/>
        <v>259.01764141898366</v>
      </c>
      <c r="K21" s="18">
        <f t="shared" si="5"/>
        <v>108.55289139633285</v>
      </c>
      <c r="L21" s="18">
        <f t="shared" si="6"/>
        <v>40.550660264105645</v>
      </c>
      <c r="M21" s="18">
        <f t="shared" si="7"/>
        <v>2.3321088435374149</v>
      </c>
      <c r="N21" s="18">
        <f t="shared" si="8"/>
        <v>4.2587685113016365</v>
      </c>
      <c r="O21" s="18" t="e">
        <f t="shared" si="9"/>
        <v>#VALUE!</v>
      </c>
      <c r="P21" s="28">
        <f t="shared" si="21"/>
        <v>0.62306649138587122</v>
      </c>
      <c r="Q21" s="28">
        <f t="shared" si="10"/>
        <v>0.26112379373688316</v>
      </c>
      <c r="R21" s="28">
        <f t="shared" si="11"/>
        <v>9.7544543590632124E-2</v>
      </c>
      <c r="S21" s="28">
        <f t="shared" si="12"/>
        <v>5.6098838160693826E-3</v>
      </c>
      <c r="T21" s="28">
        <f t="shared" si="13"/>
        <v>1.0244460336464417E-2</v>
      </c>
      <c r="U21" s="28" t="e">
        <f t="shared" si="22"/>
        <v>#VALUE!</v>
      </c>
      <c r="V21" s="63">
        <f t="shared" si="14"/>
        <v>623.06649138587125</v>
      </c>
      <c r="W21" s="63">
        <f t="shared" si="14"/>
        <v>261.12379373688316</v>
      </c>
      <c r="X21" s="63">
        <f t="shared" si="14"/>
        <v>97.544543590632131</v>
      </c>
      <c r="Y21" s="63">
        <f t="shared" si="14"/>
        <v>5.6098838160693827</v>
      </c>
      <c r="Z21" s="63">
        <f t="shared" si="14"/>
        <v>10.244460336464417</v>
      </c>
      <c r="AA21" s="63" t="e">
        <f t="shared" si="14"/>
        <v>#VALUE!</v>
      </c>
      <c r="AB21" s="64">
        <f t="shared" si="15"/>
        <v>5.3185359913433308</v>
      </c>
      <c r="AC21" s="64">
        <f t="shared" si="16"/>
        <v>1.3800739587594901</v>
      </c>
      <c r="AD21" s="64">
        <f t="shared" si="17"/>
        <v>0.74363845630646885</v>
      </c>
      <c r="AE21" s="64">
        <f t="shared" si="18"/>
        <v>4.7735973043247322E-3</v>
      </c>
      <c r="AF21" s="64">
        <f t="shared" si="19"/>
        <v>8.9380717669997351E-3</v>
      </c>
      <c r="AG21" s="64" t="e">
        <f t="shared" si="20"/>
        <v>#VALUE!</v>
      </c>
    </row>
    <row r="22" spans="1:33" ht="18" customHeight="1" x14ac:dyDescent="0.25">
      <c r="A22" s="8">
        <v>19</v>
      </c>
      <c r="B22" s="8" t="s">
        <v>86</v>
      </c>
      <c r="C22" s="8">
        <v>28.7</v>
      </c>
      <c r="D22" s="19">
        <v>252.81800000000001</v>
      </c>
      <c r="E22" s="19" t="s">
        <v>139</v>
      </c>
      <c r="F22" s="19">
        <v>18.249300000000002</v>
      </c>
      <c r="G22" s="19" t="s">
        <v>139</v>
      </c>
      <c r="H22" s="19">
        <v>38.501199999999997</v>
      </c>
      <c r="I22" s="19" t="s">
        <v>139</v>
      </c>
      <c r="J22" s="18">
        <f t="shared" si="4"/>
        <v>242.37708533077662</v>
      </c>
      <c r="K22" s="18" t="e">
        <f t="shared" si="5"/>
        <v>#VALUE!</v>
      </c>
      <c r="L22" s="18">
        <f t="shared" si="6"/>
        <v>21.914285714285715</v>
      </c>
      <c r="M22" s="18" t="e">
        <f t="shared" si="7"/>
        <v>#VALUE!</v>
      </c>
      <c r="N22" s="18">
        <f t="shared" si="8"/>
        <v>29.983865939204986</v>
      </c>
      <c r="O22" s="18" t="e">
        <f t="shared" si="9"/>
        <v>#VALUE!</v>
      </c>
      <c r="P22" s="28">
        <f t="shared" si="21"/>
        <v>0.59116362275799172</v>
      </c>
      <c r="Q22" s="28" t="e">
        <f t="shared" si="10"/>
        <v>#VALUE!</v>
      </c>
      <c r="R22" s="28">
        <f t="shared" si="11"/>
        <v>5.344947735191638E-2</v>
      </c>
      <c r="S22" s="28" t="e">
        <f t="shared" si="12"/>
        <v>#VALUE!</v>
      </c>
      <c r="T22" s="28">
        <f t="shared" si="13"/>
        <v>7.3131380339524349E-2</v>
      </c>
      <c r="U22" s="28" t="e">
        <f t="shared" si="22"/>
        <v>#VALUE!</v>
      </c>
      <c r="V22" s="63">
        <f t="shared" si="14"/>
        <v>591.16362275799167</v>
      </c>
      <c r="W22" s="63" t="e">
        <f t="shared" si="14"/>
        <v>#VALUE!</v>
      </c>
      <c r="X22" s="63">
        <f t="shared" si="14"/>
        <v>53.449477351916379</v>
      </c>
      <c r="Y22" s="63" t="e">
        <f t="shared" si="14"/>
        <v>#VALUE!</v>
      </c>
      <c r="Z22" s="63">
        <f t="shared" si="14"/>
        <v>73.131380339524355</v>
      </c>
      <c r="AA22" s="63" t="e">
        <f t="shared" si="14"/>
        <v>#VALUE!</v>
      </c>
      <c r="AB22" s="64">
        <f t="shared" si="15"/>
        <v>5.0462110350660829</v>
      </c>
      <c r="AC22" s="64" t="e">
        <f t="shared" si="16"/>
        <v>#VALUE!</v>
      </c>
      <c r="AD22" s="64">
        <f t="shared" si="17"/>
        <v>0.40747627048391716</v>
      </c>
      <c r="AE22" s="64" t="e">
        <f t="shared" si="18"/>
        <v>#VALUE!</v>
      </c>
      <c r="AF22" s="64">
        <f t="shared" si="19"/>
        <v>6.3805559729465652E-2</v>
      </c>
      <c r="AG22" s="64" t="e">
        <f t="shared" si="20"/>
        <v>#VALUE!</v>
      </c>
    </row>
    <row r="23" spans="1:33" ht="18" customHeight="1" x14ac:dyDescent="0.25">
      <c r="A23" s="8">
        <v>20</v>
      </c>
      <c r="B23" s="8" t="s">
        <v>87</v>
      </c>
      <c r="C23" s="8">
        <v>31.1</v>
      </c>
      <c r="D23" s="19">
        <v>105.59139999999999</v>
      </c>
      <c r="E23" s="19">
        <v>3.3708</v>
      </c>
      <c r="F23" s="19">
        <v>15.418100000000001</v>
      </c>
      <c r="G23" s="19" t="s">
        <v>139</v>
      </c>
      <c r="H23" s="19">
        <v>7.5750999999999999</v>
      </c>
      <c r="I23" s="19" t="s">
        <v>139</v>
      </c>
      <c r="J23" s="18">
        <f t="shared" si="4"/>
        <v>101.22023010546499</v>
      </c>
      <c r="K23" s="18">
        <f t="shared" si="5"/>
        <v>4.7614950634696758</v>
      </c>
      <c r="L23" s="18">
        <f t="shared" si="6"/>
        <v>18.515486194477795</v>
      </c>
      <c r="M23" s="18" t="e">
        <f t="shared" si="7"/>
        <v>#VALUE!</v>
      </c>
      <c r="N23" s="18">
        <f t="shared" si="8"/>
        <v>5.8793452844894771</v>
      </c>
      <c r="O23" s="18" t="e">
        <f t="shared" si="9"/>
        <v>#VALUE!</v>
      </c>
      <c r="P23" s="28">
        <f t="shared" si="21"/>
        <v>0.22782688448175401</v>
      </c>
      <c r="Q23" s="28">
        <f t="shared" si="10"/>
        <v>1.0717191461185764E-2</v>
      </c>
      <c r="R23" s="28">
        <f t="shared" si="11"/>
        <v>4.1674727768921081E-2</v>
      </c>
      <c r="S23" s="28" t="e">
        <f t="shared" si="12"/>
        <v>#VALUE!</v>
      </c>
      <c r="T23" s="28">
        <f t="shared" si="13"/>
        <v>1.3233253051905576E-2</v>
      </c>
      <c r="U23" s="28" t="e">
        <f t="shared" si="22"/>
        <v>#VALUE!</v>
      </c>
      <c r="V23" s="63">
        <f t="shared" si="14"/>
        <v>227.82688448175401</v>
      </c>
      <c r="W23" s="63">
        <f t="shared" si="14"/>
        <v>10.717191461185765</v>
      </c>
      <c r="X23" s="63">
        <f t="shared" si="14"/>
        <v>41.67472776892108</v>
      </c>
      <c r="Y23" s="63" t="e">
        <f t="shared" si="14"/>
        <v>#VALUE!</v>
      </c>
      <c r="Z23" s="63">
        <f t="shared" si="14"/>
        <v>13.233253051905576</v>
      </c>
      <c r="AA23" s="63" t="e">
        <f t="shared" si="14"/>
        <v>#VALUE!</v>
      </c>
      <c r="AB23" s="64">
        <f t="shared" si="15"/>
        <v>1.9447450659987537</v>
      </c>
      <c r="AC23" s="64">
        <f t="shared" si="16"/>
        <v>5.6641781413169306E-2</v>
      </c>
      <c r="AD23" s="64">
        <f t="shared" si="17"/>
        <v>0.31771054622115302</v>
      </c>
      <c r="AE23" s="64" t="e">
        <f t="shared" si="18"/>
        <v>#VALUE!</v>
      </c>
      <c r="AF23" s="64">
        <f t="shared" si="19"/>
        <v>1.1545729262847748E-2</v>
      </c>
      <c r="AG23" s="64" t="e">
        <f t="shared" si="20"/>
        <v>#VALUE!</v>
      </c>
    </row>
    <row r="24" spans="1:33" ht="18" customHeight="1" x14ac:dyDescent="0.25">
      <c r="A24" s="8">
        <v>21</v>
      </c>
      <c r="B24" s="8" t="s">
        <v>88</v>
      </c>
      <c r="C24" s="8">
        <v>28.3</v>
      </c>
      <c r="D24" s="19">
        <v>181.09610000000001</v>
      </c>
      <c r="E24" s="19">
        <v>2.8166000000000002</v>
      </c>
      <c r="F24" s="19">
        <v>19.4313</v>
      </c>
      <c r="G24" s="19">
        <v>0.193</v>
      </c>
      <c r="H24" s="19">
        <v>5.1162999999999998</v>
      </c>
      <c r="I24" s="19">
        <v>8.7346000000000004</v>
      </c>
      <c r="J24" s="18">
        <f t="shared" si="4"/>
        <v>173.61208053691274</v>
      </c>
      <c r="K24" s="18">
        <f t="shared" si="5"/>
        <v>3.9798307475317349</v>
      </c>
      <c r="L24" s="18">
        <f t="shared" si="6"/>
        <v>23.333253301320529</v>
      </c>
      <c r="M24" s="18">
        <f t="shared" si="7"/>
        <v>0.23170068027210888</v>
      </c>
      <c r="N24" s="18">
        <f t="shared" si="8"/>
        <v>3.962899454403741</v>
      </c>
      <c r="O24" s="18">
        <f t="shared" si="9"/>
        <v>6.3449708454810514</v>
      </c>
      <c r="P24" s="28">
        <f t="shared" si="21"/>
        <v>0.42942917447292905</v>
      </c>
      <c r="Q24" s="28">
        <f t="shared" si="10"/>
        <v>9.8441043225166586E-3</v>
      </c>
      <c r="R24" s="28">
        <f t="shared" si="11"/>
        <v>5.7714760815987171E-2</v>
      </c>
      <c r="S24" s="28">
        <f t="shared" si="12"/>
        <v>5.731112232879019E-4</v>
      </c>
      <c r="T24" s="28">
        <f t="shared" si="13"/>
        <v>9.8022247988785102E-3</v>
      </c>
      <c r="U24" s="28">
        <f t="shared" si="22"/>
        <v>1.5694274176101541E-2</v>
      </c>
      <c r="V24" s="63">
        <f t="shared" si="14"/>
        <v>429.42917447292905</v>
      </c>
      <c r="W24" s="63">
        <f t="shared" si="14"/>
        <v>9.8441043225166585</v>
      </c>
      <c r="X24" s="63">
        <f t="shared" si="14"/>
        <v>57.714760815987169</v>
      </c>
      <c r="Y24" s="63">
        <f t="shared" si="14"/>
        <v>0.57311122328790187</v>
      </c>
      <c r="Z24" s="63">
        <f t="shared" si="14"/>
        <v>9.8022247988785107</v>
      </c>
      <c r="AA24" s="63">
        <f t="shared" si="14"/>
        <v>15.694274176101541</v>
      </c>
      <c r="AB24" s="64">
        <f t="shared" si="15"/>
        <v>3.6656352921291422</v>
      </c>
      <c r="AC24" s="64">
        <f t="shared" si="16"/>
        <v>5.2027399833606353E-2</v>
      </c>
      <c r="AD24" s="64">
        <f t="shared" si="17"/>
        <v>0.43999299252879553</v>
      </c>
      <c r="AE24" s="64">
        <f t="shared" si="18"/>
        <v>4.876753744397943E-4</v>
      </c>
      <c r="AF24" s="64">
        <f t="shared" si="19"/>
        <v>8.5522307521449965E-3</v>
      </c>
      <c r="AG24" s="64">
        <f t="shared" si="20"/>
        <v>9.7383185505718173E-2</v>
      </c>
    </row>
    <row r="25" spans="1:33" ht="18" customHeight="1" x14ac:dyDescent="0.25">
      <c r="A25" s="8">
        <v>22</v>
      </c>
      <c r="B25" s="8" t="s">
        <v>89</v>
      </c>
      <c r="C25" s="8">
        <v>28.1</v>
      </c>
      <c r="D25" s="19">
        <v>240.47049999999999</v>
      </c>
      <c r="E25" s="19">
        <v>1.2208000000000001</v>
      </c>
      <c r="F25" s="19">
        <v>23.753900000000002</v>
      </c>
      <c r="G25" s="19">
        <v>5.4100000000000002E-2</v>
      </c>
      <c r="H25" s="19">
        <v>17.7608</v>
      </c>
      <c r="I25" s="19">
        <v>114.4868</v>
      </c>
      <c r="J25" s="18">
        <f t="shared" si="4"/>
        <v>230.53863854266538</v>
      </c>
      <c r="K25" s="18">
        <f t="shared" si="5"/>
        <v>1.7290550070521864</v>
      </c>
      <c r="L25" s="18">
        <f t="shared" si="6"/>
        <v>28.522448979591836</v>
      </c>
      <c r="M25" s="18">
        <f t="shared" si="7"/>
        <v>4.2721088435374151E-2</v>
      </c>
      <c r="N25" s="18">
        <f t="shared" si="8"/>
        <v>13.818316445830087</v>
      </c>
      <c r="O25" s="18">
        <f t="shared" si="9"/>
        <v>83.423833819241992</v>
      </c>
      <c r="P25" s="28">
        <f t="shared" si="21"/>
        <v>0.57429554085361489</v>
      </c>
      <c r="Q25" s="28">
        <f t="shared" si="10"/>
        <v>4.3072544659663002E-3</v>
      </c>
      <c r="R25" s="28">
        <f t="shared" si="11"/>
        <v>7.1052364006100641E-2</v>
      </c>
      <c r="S25" s="28">
        <f t="shared" si="12"/>
        <v>1.0642264023046941E-4</v>
      </c>
      <c r="T25" s="28">
        <f t="shared" si="13"/>
        <v>3.4422852356160355E-2</v>
      </c>
      <c r="U25" s="28">
        <f t="shared" si="22"/>
        <v>0.20781737962088753</v>
      </c>
      <c r="V25" s="63">
        <f t="shared" si="14"/>
        <v>574.29554085361485</v>
      </c>
      <c r="W25" s="63">
        <f t="shared" si="14"/>
        <v>4.3072544659663006</v>
      </c>
      <c r="X25" s="63">
        <f t="shared" si="14"/>
        <v>71.052364006100646</v>
      </c>
      <c r="Y25" s="63">
        <f t="shared" si="14"/>
        <v>0.10642264023046941</v>
      </c>
      <c r="Z25" s="63">
        <f t="shared" si="14"/>
        <v>34.422852356160355</v>
      </c>
      <c r="AA25" s="63">
        <f t="shared" si="14"/>
        <v>207.81737962088752</v>
      </c>
      <c r="AB25" s="64">
        <f t="shared" si="15"/>
        <v>4.9022239936288079</v>
      </c>
      <c r="AC25" s="64">
        <f t="shared" si="16"/>
        <v>2.2764412377603193E-2</v>
      </c>
      <c r="AD25" s="64">
        <f t="shared" si="17"/>
        <v>0.54167325348474249</v>
      </c>
      <c r="AE25" s="64">
        <f t="shared" si="18"/>
        <v>9.0557816379027565E-5</v>
      </c>
      <c r="AF25" s="64">
        <f t="shared" si="19"/>
        <v>3.0033199864033251E-2</v>
      </c>
      <c r="AG25" s="64">
        <f t="shared" si="20"/>
        <v>1.2895096774688974</v>
      </c>
    </row>
    <row r="26" spans="1:33" ht="18" customHeight="1" x14ac:dyDescent="0.25">
      <c r="A26" s="8">
        <v>23</v>
      </c>
      <c r="B26" s="8" t="s">
        <v>90</v>
      </c>
      <c r="C26" s="8">
        <v>30.6</v>
      </c>
      <c r="D26" s="19">
        <v>278.14240000000001</v>
      </c>
      <c r="E26" s="19" t="s">
        <v>139</v>
      </c>
      <c r="F26" s="19">
        <v>32.855800000000002</v>
      </c>
      <c r="G26" s="19" t="s">
        <v>139</v>
      </c>
      <c r="H26" s="19">
        <v>0.30059999999999998</v>
      </c>
      <c r="I26" s="19" t="s">
        <v>139</v>
      </c>
      <c r="J26" s="18">
        <f t="shared" si="4"/>
        <v>266.65743048897406</v>
      </c>
      <c r="K26" s="18" t="e">
        <f t="shared" si="5"/>
        <v>#VALUE!</v>
      </c>
      <c r="L26" s="18">
        <f t="shared" si="6"/>
        <v>39.449099639855945</v>
      </c>
      <c r="M26" s="18" t="e">
        <f t="shared" si="7"/>
        <v>#VALUE!</v>
      </c>
      <c r="N26" s="18">
        <f t="shared" si="8"/>
        <v>0.20943102104442715</v>
      </c>
      <c r="O26" s="18" t="e">
        <f t="shared" si="9"/>
        <v>#VALUE!</v>
      </c>
      <c r="P26" s="28">
        <f t="shared" si="21"/>
        <v>0.61000065798131309</v>
      </c>
      <c r="Q26" s="28" t="e">
        <f t="shared" si="10"/>
        <v>#VALUE!</v>
      </c>
      <c r="R26" s="28">
        <f t="shared" si="11"/>
        <v>9.0243038391827332E-2</v>
      </c>
      <c r="S26" s="28" t="e">
        <f t="shared" si="12"/>
        <v>#VALUE!</v>
      </c>
      <c r="T26" s="28">
        <f t="shared" si="13"/>
        <v>4.7909057101666336E-4</v>
      </c>
      <c r="U26" s="28" t="e">
        <f t="shared" si="22"/>
        <v>#VALUE!</v>
      </c>
      <c r="V26" s="63">
        <f t="shared" si="14"/>
        <v>610.00065798131311</v>
      </c>
      <c r="W26" s="63" t="e">
        <f t="shared" si="14"/>
        <v>#VALUE!</v>
      </c>
      <c r="X26" s="63">
        <f t="shared" si="14"/>
        <v>90.243038391827326</v>
      </c>
      <c r="Y26" s="63" t="e">
        <f t="shared" si="14"/>
        <v>#VALUE!</v>
      </c>
      <c r="Z26" s="63">
        <f t="shared" si="14"/>
        <v>0.47909057101666336</v>
      </c>
      <c r="AA26" s="63" t="e">
        <f t="shared" si="14"/>
        <v>#VALUE!</v>
      </c>
      <c r="AB26" s="64">
        <f t="shared" si="15"/>
        <v>5.2070051897679308</v>
      </c>
      <c r="AC26" s="64" t="e">
        <f t="shared" si="16"/>
        <v>#VALUE!</v>
      </c>
      <c r="AD26" s="64">
        <f t="shared" si="17"/>
        <v>0.68797486042621392</v>
      </c>
      <c r="AE26" s="64" t="e">
        <f t="shared" si="18"/>
        <v>#VALUE!</v>
      </c>
      <c r="AF26" s="64">
        <f t="shared" si="19"/>
        <v>4.1799624050452234E-4</v>
      </c>
      <c r="AG26" s="64" t="e">
        <f t="shared" si="20"/>
        <v>#VALUE!</v>
      </c>
    </row>
    <row r="27" spans="1:33" ht="18" customHeight="1" x14ac:dyDescent="0.25">
      <c r="A27" s="8">
        <v>24</v>
      </c>
      <c r="B27" s="8" t="s">
        <v>91</v>
      </c>
      <c r="C27" s="8">
        <v>33.6</v>
      </c>
      <c r="D27" s="19">
        <v>2.9912999999999998</v>
      </c>
      <c r="E27" s="19" t="s">
        <v>139</v>
      </c>
      <c r="F27" s="19">
        <v>12.246</v>
      </c>
      <c r="G27" s="19" t="s">
        <v>139</v>
      </c>
      <c r="H27" s="19" t="s">
        <v>139</v>
      </c>
      <c r="I27" s="19" t="s">
        <v>139</v>
      </c>
      <c r="J27" s="18">
        <f t="shared" si="4"/>
        <v>2.8500479386385424</v>
      </c>
      <c r="K27" s="18" t="e">
        <f t="shared" si="5"/>
        <v>#VALUE!</v>
      </c>
      <c r="L27" s="18">
        <f t="shared" si="6"/>
        <v>14.707442977190876</v>
      </c>
      <c r="M27" s="18" t="e">
        <f t="shared" si="7"/>
        <v>#VALUE!</v>
      </c>
      <c r="N27" s="18" t="e">
        <f t="shared" si="8"/>
        <v>#VALUE!</v>
      </c>
      <c r="O27" s="18" t="e">
        <f t="shared" si="9"/>
        <v>#VALUE!</v>
      </c>
      <c r="P27" s="28">
        <f t="shared" si="21"/>
        <v>5.9375998721636295E-3</v>
      </c>
      <c r="Q27" s="28" t="e">
        <f t="shared" si="10"/>
        <v>#VALUE!</v>
      </c>
      <c r="R27" s="28">
        <f t="shared" si="11"/>
        <v>3.0640506202480988E-2</v>
      </c>
      <c r="S27" s="28" t="e">
        <f t="shared" si="12"/>
        <v>#VALUE!</v>
      </c>
      <c r="T27" s="28" t="e">
        <f t="shared" si="13"/>
        <v>#VALUE!</v>
      </c>
      <c r="U27" s="28" t="e">
        <f t="shared" si="22"/>
        <v>#VALUE!</v>
      </c>
      <c r="V27" s="63">
        <f t="shared" si="14"/>
        <v>5.9375998721636298</v>
      </c>
      <c r="W27" s="63" t="e">
        <f t="shared" si="14"/>
        <v>#VALUE!</v>
      </c>
      <c r="X27" s="63">
        <f t="shared" si="14"/>
        <v>30.640506202480989</v>
      </c>
      <c r="Y27" s="63" t="e">
        <f t="shared" si="14"/>
        <v>#VALUE!</v>
      </c>
      <c r="Z27" s="63" t="e">
        <f t="shared" si="14"/>
        <v>#VALUE!</v>
      </c>
      <c r="AA27" s="63" t="e">
        <f t="shared" si="14"/>
        <v>#VALUE!</v>
      </c>
      <c r="AB27" s="64">
        <f t="shared" si="15"/>
        <v>5.0683737705195304E-2</v>
      </c>
      <c r="AC27" s="64" t="e">
        <f t="shared" si="16"/>
        <v>#VALUE!</v>
      </c>
      <c r="AD27" s="64">
        <f t="shared" si="17"/>
        <v>0.23359029520386201</v>
      </c>
      <c r="AE27" s="64" t="e">
        <f t="shared" si="18"/>
        <v>#VALUE!</v>
      </c>
      <c r="AF27" s="64" t="e">
        <f t="shared" si="19"/>
        <v>#VALUE!</v>
      </c>
      <c r="AG27" s="64" t="e">
        <f t="shared" si="20"/>
        <v>#VALUE!</v>
      </c>
    </row>
    <row r="28" spans="1:33" ht="18" customHeight="1" x14ac:dyDescent="0.25">
      <c r="A28" s="8">
        <v>25</v>
      </c>
      <c r="B28" s="8" t="s">
        <v>93</v>
      </c>
      <c r="C28" s="8">
        <v>31.4</v>
      </c>
      <c r="D28" s="19">
        <v>374.70800000000003</v>
      </c>
      <c r="E28" s="19">
        <v>2.0000000000000001E-4</v>
      </c>
      <c r="F28" s="19">
        <v>38.960999999999999</v>
      </c>
      <c r="G28" s="19">
        <v>61.607199999999999</v>
      </c>
      <c r="H28" s="19">
        <v>1.4441999999999999</v>
      </c>
      <c r="I28" s="19" t="s">
        <v>139</v>
      </c>
      <c r="J28" s="18">
        <f t="shared" si="4"/>
        <v>359.24189837008629</v>
      </c>
      <c r="K28" s="18">
        <f t="shared" si="5"/>
        <v>7.475317348377997E-3</v>
      </c>
      <c r="L28" s="18">
        <f t="shared" si="6"/>
        <v>46.778271308523401</v>
      </c>
      <c r="M28" s="18">
        <f t="shared" si="7"/>
        <v>83.788435374149657</v>
      </c>
      <c r="N28" s="18">
        <f t="shared" si="8"/>
        <v>1.1007794232268122</v>
      </c>
      <c r="O28" s="18" t="e">
        <f t="shared" si="9"/>
        <v>#VALUE!</v>
      </c>
      <c r="P28" s="28">
        <f t="shared" si="21"/>
        <v>0.80085773521993753</v>
      </c>
      <c r="Q28" s="28">
        <f t="shared" si="10"/>
        <v>1.666472020339044E-5</v>
      </c>
      <c r="R28" s="28">
        <f t="shared" si="11"/>
        <v>0.10428277043301395</v>
      </c>
      <c r="S28" s="28">
        <f t="shared" si="12"/>
        <v>0.18678950561116167</v>
      </c>
      <c r="T28" s="28">
        <f t="shared" si="13"/>
        <v>2.4539668670661417E-3</v>
      </c>
      <c r="U28" s="28" t="e">
        <f t="shared" si="22"/>
        <v>#VALUE!</v>
      </c>
      <c r="V28" s="63">
        <f t="shared" si="14"/>
        <v>800.85773521993758</v>
      </c>
      <c r="W28" s="63">
        <f t="shared" si="14"/>
        <v>1.6664720203390441E-2</v>
      </c>
      <c r="X28" s="63">
        <f t="shared" si="14"/>
        <v>104.28277043301395</v>
      </c>
      <c r="Y28" s="63">
        <f t="shared" si="14"/>
        <v>186.78950561116167</v>
      </c>
      <c r="Z28" s="63">
        <f t="shared" si="14"/>
        <v>2.4539668670661419</v>
      </c>
      <c r="AA28" s="63" t="e">
        <f t="shared" si="14"/>
        <v>#VALUE!</v>
      </c>
      <c r="AB28" s="64">
        <f t="shared" si="15"/>
        <v>6.8361735827566159</v>
      </c>
      <c r="AC28" s="64">
        <f t="shared" si="16"/>
        <v>8.8075261367741875E-5</v>
      </c>
      <c r="AD28" s="64">
        <f t="shared" si="17"/>
        <v>0.79500785558666454</v>
      </c>
      <c r="AE28" s="64">
        <f t="shared" si="18"/>
        <v>0.15894409041190077</v>
      </c>
      <c r="AF28" s="64">
        <f t="shared" si="19"/>
        <v>2.1410334220930251E-3</v>
      </c>
      <c r="AG28" s="64" t="e">
        <f t="shared" si="20"/>
        <v>#VALUE!</v>
      </c>
    </row>
    <row r="29" spans="1:33" ht="18" customHeight="1" x14ac:dyDescent="0.25">
      <c r="A29" s="8">
        <v>26</v>
      </c>
      <c r="B29" s="8" t="s">
        <v>94</v>
      </c>
      <c r="C29" s="8">
        <v>33.299999999999997</v>
      </c>
      <c r="D29" s="19">
        <v>426.72250000000003</v>
      </c>
      <c r="E29" s="19">
        <v>2.3978000000000002</v>
      </c>
      <c r="F29" s="19">
        <v>32.295999999999999</v>
      </c>
      <c r="G29" s="19" t="s">
        <v>139</v>
      </c>
      <c r="H29" s="19">
        <v>5.1429</v>
      </c>
      <c r="I29" s="19" t="s">
        <v>139</v>
      </c>
      <c r="J29" s="18">
        <f t="shared" si="4"/>
        <v>409.11198465963565</v>
      </c>
      <c r="K29" s="18">
        <f t="shared" si="5"/>
        <v>3.3891396332863186</v>
      </c>
      <c r="L29" s="18">
        <f t="shared" si="6"/>
        <v>38.777070828331333</v>
      </c>
      <c r="M29" s="18" t="e">
        <f t="shared" si="7"/>
        <v>#VALUE!</v>
      </c>
      <c r="N29" s="18">
        <f t="shared" si="8"/>
        <v>3.9836321122369447</v>
      </c>
      <c r="O29" s="18" t="e">
        <f t="shared" si="9"/>
        <v>#VALUE!</v>
      </c>
      <c r="P29" s="28">
        <f t="shared" si="21"/>
        <v>0.85999516294818323</v>
      </c>
      <c r="Q29" s="28">
        <f t="shared" si="10"/>
        <v>7.124317547448719E-3</v>
      </c>
      <c r="R29" s="28">
        <f t="shared" si="11"/>
        <v>8.1513362101597403E-2</v>
      </c>
      <c r="S29" s="28" t="e">
        <f t="shared" si="12"/>
        <v>#VALUE!</v>
      </c>
      <c r="T29" s="28">
        <f t="shared" si="13"/>
        <v>8.3740014371347198E-3</v>
      </c>
      <c r="U29" s="28" t="e">
        <f t="shared" si="22"/>
        <v>#VALUE!</v>
      </c>
      <c r="V29" s="63">
        <f t="shared" si="14"/>
        <v>859.99516294818318</v>
      </c>
      <c r="W29" s="63">
        <f t="shared" si="14"/>
        <v>7.1243175474487188</v>
      </c>
      <c r="X29" s="63">
        <f t="shared" si="14"/>
        <v>81.513362101597409</v>
      </c>
      <c r="Y29" s="63" t="e">
        <f t="shared" si="14"/>
        <v>#VALUE!</v>
      </c>
      <c r="Z29" s="63">
        <f t="shared" si="14"/>
        <v>8.3740014371347193</v>
      </c>
      <c r="AA29" s="63" t="e">
        <f t="shared" si="14"/>
        <v>#VALUE!</v>
      </c>
      <c r="AB29" s="64">
        <f t="shared" si="15"/>
        <v>7.3409745023319086</v>
      </c>
      <c r="AC29" s="64">
        <f t="shared" si="16"/>
        <v>3.7652965210341519E-2</v>
      </c>
      <c r="AD29" s="64">
        <f t="shared" si="17"/>
        <v>0.62142349054369383</v>
      </c>
      <c r="AE29" s="64" t="e">
        <f t="shared" si="18"/>
        <v>#VALUE!</v>
      </c>
      <c r="AF29" s="64">
        <f t="shared" si="19"/>
        <v>7.3061365229415776E-3</v>
      </c>
      <c r="AG29" s="64" t="e">
        <f t="shared" si="20"/>
        <v>#VALUE!</v>
      </c>
    </row>
    <row r="30" spans="1:33" ht="18" customHeight="1" x14ac:dyDescent="0.25">
      <c r="A30" s="8">
        <v>27</v>
      </c>
      <c r="B30" s="8" t="s">
        <v>95</v>
      </c>
      <c r="C30" s="8">
        <v>29.4</v>
      </c>
      <c r="D30" s="19">
        <v>214.98480000000001</v>
      </c>
      <c r="E30" s="19">
        <v>3.1198000000000001</v>
      </c>
      <c r="F30" s="19">
        <v>6.5225999999999997</v>
      </c>
      <c r="G30" s="19">
        <v>2.6617999999999999</v>
      </c>
      <c r="H30" s="19">
        <v>2.1570999999999998</v>
      </c>
      <c r="I30" s="19">
        <v>0.58889999999999998</v>
      </c>
      <c r="J30" s="18">
        <f t="shared" si="4"/>
        <v>206.10364333652925</v>
      </c>
      <c r="K30" s="18">
        <f t="shared" si="5"/>
        <v>4.4074753173483776</v>
      </c>
      <c r="L30" s="18">
        <f t="shared" si="6"/>
        <v>7.8366146458583428</v>
      </c>
      <c r="M30" s="18">
        <f t="shared" si="7"/>
        <v>3.5906122448979594</v>
      </c>
      <c r="N30" s="18">
        <f t="shared" si="8"/>
        <v>1.6564302416212004</v>
      </c>
      <c r="O30" s="18">
        <f t="shared" si="9"/>
        <v>0.4078717201166181</v>
      </c>
      <c r="P30" s="28">
        <f t="shared" si="21"/>
        <v>0.49072296032506968</v>
      </c>
      <c r="Q30" s="28">
        <f t="shared" si="10"/>
        <v>1.0493988850829472E-2</v>
      </c>
      <c r="R30" s="28">
        <f t="shared" si="11"/>
        <v>1.8658606299662723E-2</v>
      </c>
      <c r="S30" s="28">
        <f t="shared" si="12"/>
        <v>8.5490767735665711E-3</v>
      </c>
      <c r="T30" s="28">
        <f t="shared" si="13"/>
        <v>3.943881527669525E-3</v>
      </c>
      <c r="U30" s="28">
        <f t="shared" si="22"/>
        <v>9.7112314313480507E-4</v>
      </c>
      <c r="V30" s="63">
        <f t="shared" si="14"/>
        <v>490.72296032506966</v>
      </c>
      <c r="W30" s="63">
        <f t="shared" si="14"/>
        <v>10.493988850829473</v>
      </c>
      <c r="X30" s="63">
        <f t="shared" si="14"/>
        <v>18.658606299662722</v>
      </c>
      <c r="Y30" s="63">
        <f t="shared" si="14"/>
        <v>8.5490767735665703</v>
      </c>
      <c r="Z30" s="63">
        <f t="shared" si="14"/>
        <v>3.9438815276695252</v>
      </c>
      <c r="AA30" s="63">
        <f t="shared" si="14"/>
        <v>0.97112314313480508</v>
      </c>
      <c r="AB30" s="64">
        <f t="shared" si="15"/>
        <v>4.1888430245417814</v>
      </c>
      <c r="AC30" s="64">
        <f t="shared" si="16"/>
        <v>5.5462125949101382E-2</v>
      </c>
      <c r="AD30" s="64">
        <f t="shared" si="17"/>
        <v>0.14224534427822036</v>
      </c>
      <c r="AE30" s="64">
        <f t="shared" si="18"/>
        <v>7.2746336963100174E-3</v>
      </c>
      <c r="AF30" s="64">
        <f t="shared" si="19"/>
        <v>3.4409519854728178E-3</v>
      </c>
      <c r="AG30" s="64">
        <f t="shared" si="20"/>
        <v>6.0258323599826575E-3</v>
      </c>
    </row>
    <row r="31" spans="1:33" ht="18" customHeight="1" x14ac:dyDescent="0.25">
      <c r="A31" s="8">
        <v>28</v>
      </c>
      <c r="B31" s="8" t="s">
        <v>96</v>
      </c>
      <c r="C31" s="8">
        <v>31.7</v>
      </c>
      <c r="D31" s="19">
        <v>121.1396</v>
      </c>
      <c r="E31" s="19">
        <v>3.2538</v>
      </c>
      <c r="F31" s="19">
        <v>24.712</v>
      </c>
      <c r="G31" s="19" t="s">
        <v>139</v>
      </c>
      <c r="H31" s="19">
        <v>2.2206999999999999</v>
      </c>
      <c r="I31" s="19" t="s">
        <v>139</v>
      </c>
      <c r="J31" s="18">
        <f t="shared" si="4"/>
        <v>116.12742090124641</v>
      </c>
      <c r="K31" s="18">
        <f t="shared" si="5"/>
        <v>4.5964739069111422</v>
      </c>
      <c r="L31" s="18">
        <f t="shared" si="6"/>
        <v>29.672629051620646</v>
      </c>
      <c r="M31" s="18" t="e">
        <f t="shared" si="7"/>
        <v>#VALUE!</v>
      </c>
      <c r="N31" s="18">
        <f t="shared" si="8"/>
        <v>1.7060015588464537</v>
      </c>
      <c r="O31" s="18" t="e">
        <f t="shared" si="9"/>
        <v>#VALUE!</v>
      </c>
      <c r="P31" s="28">
        <f t="shared" si="21"/>
        <v>0.25643279063366714</v>
      </c>
      <c r="Q31" s="28">
        <f t="shared" si="10"/>
        <v>1.0149942381191797E-2</v>
      </c>
      <c r="R31" s="28">
        <f t="shared" si="11"/>
        <v>6.5523155634493541E-2</v>
      </c>
      <c r="S31" s="28" t="e">
        <f t="shared" si="12"/>
        <v>#VALUE!</v>
      </c>
      <c r="T31" s="28">
        <f t="shared" si="13"/>
        <v>3.7671958712697721E-3</v>
      </c>
      <c r="U31" s="28" t="e">
        <f t="shared" si="22"/>
        <v>#VALUE!</v>
      </c>
      <c r="V31" s="63">
        <f t="shared" si="14"/>
        <v>256.43279063366714</v>
      </c>
      <c r="W31" s="63">
        <f t="shared" si="14"/>
        <v>10.149942381191797</v>
      </c>
      <c r="X31" s="63">
        <f t="shared" si="14"/>
        <v>65.523155634493534</v>
      </c>
      <c r="Y31" s="63" t="e">
        <f t="shared" si="14"/>
        <v>#VALUE!</v>
      </c>
      <c r="Z31" s="63">
        <f t="shared" si="14"/>
        <v>3.767195871269772</v>
      </c>
      <c r="AA31" s="63" t="e">
        <f t="shared" si="14"/>
        <v>#VALUE!</v>
      </c>
      <c r="AB31" s="64">
        <f t="shared" si="15"/>
        <v>2.1889269366937016</v>
      </c>
      <c r="AC31" s="64">
        <f t="shared" si="16"/>
        <v>5.3643794626033491E-2</v>
      </c>
      <c r="AD31" s="64">
        <f t="shared" si="17"/>
        <v>0.49952090106496461</v>
      </c>
      <c r="AE31" s="64" t="e">
        <f t="shared" si="18"/>
        <v>#VALUE!</v>
      </c>
      <c r="AF31" s="64">
        <f t="shared" si="19"/>
        <v>3.2867975424633314E-3</v>
      </c>
      <c r="AG31" s="64" t="e">
        <f t="shared" si="20"/>
        <v>#VALUE!</v>
      </c>
    </row>
    <row r="32" spans="1:33" ht="18" customHeight="1" x14ac:dyDescent="0.25">
      <c r="A32" s="8">
        <v>29</v>
      </c>
      <c r="B32" s="8" t="s">
        <v>97</v>
      </c>
      <c r="C32" s="8">
        <v>30.8</v>
      </c>
      <c r="D32" s="19">
        <v>157.1206</v>
      </c>
      <c r="E32" s="19" t="s">
        <v>139</v>
      </c>
      <c r="F32" s="19">
        <v>14.792400000000001</v>
      </c>
      <c r="G32" s="19" t="s">
        <v>139</v>
      </c>
      <c r="H32" s="19">
        <v>68.970600000000005</v>
      </c>
      <c r="I32" s="19" t="s">
        <v>139</v>
      </c>
      <c r="J32" s="18">
        <f t="shared" si="4"/>
        <v>150.62502396931927</v>
      </c>
      <c r="K32" s="18" t="e">
        <f t="shared" si="5"/>
        <v>#VALUE!</v>
      </c>
      <c r="L32" s="18">
        <f t="shared" si="6"/>
        <v>17.764345738295319</v>
      </c>
      <c r="M32" s="18" t="e">
        <f t="shared" si="7"/>
        <v>#VALUE!</v>
      </c>
      <c r="N32" s="18">
        <f t="shared" si="8"/>
        <v>53.732424006235398</v>
      </c>
      <c r="O32" s="18" t="e">
        <f t="shared" si="9"/>
        <v>#VALUE!</v>
      </c>
      <c r="P32" s="28">
        <f t="shared" si="21"/>
        <v>0.34232959993027107</v>
      </c>
      <c r="Q32" s="28" t="e">
        <f t="shared" si="10"/>
        <v>#VALUE!</v>
      </c>
      <c r="R32" s="28">
        <f t="shared" si="11"/>
        <v>4.0373513041580274E-2</v>
      </c>
      <c r="S32" s="28" t="e">
        <f t="shared" si="12"/>
        <v>#VALUE!</v>
      </c>
      <c r="T32" s="28">
        <f t="shared" si="13"/>
        <v>0.12211914546871681</v>
      </c>
      <c r="U32" s="28" t="e">
        <f t="shared" si="22"/>
        <v>#VALUE!</v>
      </c>
      <c r="V32" s="63">
        <f t="shared" si="14"/>
        <v>342.32959993027106</v>
      </c>
      <c r="W32" s="63" t="e">
        <f t="shared" si="14"/>
        <v>#VALUE!</v>
      </c>
      <c r="X32" s="63">
        <f t="shared" si="14"/>
        <v>40.373513041580274</v>
      </c>
      <c r="Y32" s="63" t="e">
        <f t="shared" si="14"/>
        <v>#VALUE!</v>
      </c>
      <c r="Z32" s="63">
        <f t="shared" si="14"/>
        <v>122.11914546871681</v>
      </c>
      <c r="AA32" s="63" t="e">
        <f t="shared" si="14"/>
        <v>#VALUE!</v>
      </c>
      <c r="AB32" s="64">
        <f t="shared" si="15"/>
        <v>2.9221476733271108</v>
      </c>
      <c r="AC32" s="64" t="e">
        <f t="shared" si="16"/>
        <v>#VALUE!</v>
      </c>
      <c r="AD32" s="64">
        <f t="shared" si="17"/>
        <v>0.30779063398881068</v>
      </c>
      <c r="AE32" s="64" t="e">
        <f t="shared" si="18"/>
        <v>#VALUE!</v>
      </c>
      <c r="AF32" s="64">
        <f t="shared" si="19"/>
        <v>0.10654633338165422</v>
      </c>
      <c r="AG32" s="64" t="e">
        <f t="shared" si="20"/>
        <v>#VALUE!</v>
      </c>
    </row>
    <row r="33" spans="1:33" ht="18" customHeight="1" x14ac:dyDescent="0.25">
      <c r="A33" s="8">
        <v>30</v>
      </c>
      <c r="B33" s="8" t="s">
        <v>99</v>
      </c>
      <c r="C33" s="8">
        <v>33.799999999999997</v>
      </c>
      <c r="D33" s="19">
        <v>146.20760000000001</v>
      </c>
      <c r="E33" s="19" t="s">
        <v>139</v>
      </c>
      <c r="F33" s="19">
        <v>11.222899999999999</v>
      </c>
      <c r="G33" s="19" t="s">
        <v>139</v>
      </c>
      <c r="H33" s="19">
        <v>163.75280000000001</v>
      </c>
      <c r="I33" s="19" t="s">
        <v>139</v>
      </c>
      <c r="J33" s="18">
        <f t="shared" si="4"/>
        <v>140.16193672099715</v>
      </c>
      <c r="K33" s="18" t="e">
        <f t="shared" si="5"/>
        <v>#VALUE!</v>
      </c>
      <c r="L33" s="18">
        <f t="shared" si="6"/>
        <v>13.47923169267707</v>
      </c>
      <c r="M33" s="18" t="e">
        <f t="shared" si="7"/>
        <v>#VALUE!</v>
      </c>
      <c r="N33" s="18">
        <f t="shared" si="8"/>
        <v>127.60787217459081</v>
      </c>
      <c r="O33" s="18" t="e">
        <f t="shared" si="9"/>
        <v>#VALUE!</v>
      </c>
      <c r="P33" s="28">
        <f t="shared" si="21"/>
        <v>0.29027620030975743</v>
      </c>
      <c r="Q33" s="28" t="e">
        <f t="shared" si="10"/>
        <v>#VALUE!</v>
      </c>
      <c r="R33" s="28">
        <f t="shared" si="11"/>
        <v>2.7915568594301624E-2</v>
      </c>
      <c r="S33" s="28" t="e">
        <f t="shared" si="12"/>
        <v>#VALUE!</v>
      </c>
      <c r="T33" s="28">
        <f t="shared" si="13"/>
        <v>0.26427665834974429</v>
      </c>
      <c r="U33" s="28" t="e">
        <f t="shared" si="22"/>
        <v>#VALUE!</v>
      </c>
      <c r="V33" s="63">
        <f t="shared" si="14"/>
        <v>290.27620030975743</v>
      </c>
      <c r="W33" s="63" t="e">
        <f t="shared" si="14"/>
        <v>#VALUE!</v>
      </c>
      <c r="X33" s="63">
        <f t="shared" si="14"/>
        <v>27.915568594301625</v>
      </c>
      <c r="Y33" s="63" t="e">
        <f t="shared" si="14"/>
        <v>#VALUE!</v>
      </c>
      <c r="Z33" s="63">
        <f t="shared" si="14"/>
        <v>264.27665834974431</v>
      </c>
      <c r="AA33" s="63" t="e">
        <f t="shared" si="14"/>
        <v>#VALUE!</v>
      </c>
      <c r="AB33" s="64">
        <f t="shared" si="15"/>
        <v>2.4778164772493163</v>
      </c>
      <c r="AC33" s="64" t="e">
        <f t="shared" si="16"/>
        <v>#VALUE!</v>
      </c>
      <c r="AD33" s="64">
        <f t="shared" si="17"/>
        <v>0.21281652025052317</v>
      </c>
      <c r="AE33" s="64" t="e">
        <f t="shared" si="18"/>
        <v>#VALUE!</v>
      </c>
      <c r="AF33" s="64">
        <f t="shared" si="19"/>
        <v>0.2305757122476306</v>
      </c>
      <c r="AG33" s="64" t="e">
        <f t="shared" si="20"/>
        <v>#VALUE!</v>
      </c>
    </row>
    <row r="34" spans="1:33" ht="18" customHeight="1" x14ac:dyDescent="0.25">
      <c r="A34" s="8">
        <v>31</v>
      </c>
      <c r="B34" s="8" t="s">
        <v>100</v>
      </c>
      <c r="C34" s="8">
        <v>31.9</v>
      </c>
      <c r="D34" s="19">
        <v>327.53160000000003</v>
      </c>
      <c r="E34" s="19">
        <v>0.10929999999999999</v>
      </c>
      <c r="F34" s="19">
        <v>24.5122</v>
      </c>
      <c r="G34" s="19">
        <v>0.28820000000000001</v>
      </c>
      <c r="H34" s="19">
        <v>2.6682999999999999</v>
      </c>
      <c r="I34" s="19" t="s">
        <v>139</v>
      </c>
      <c r="J34" s="18">
        <f t="shared" si="4"/>
        <v>314.0104506232023</v>
      </c>
      <c r="K34" s="18">
        <f t="shared" si="5"/>
        <v>0.16135401974612129</v>
      </c>
      <c r="L34" s="18">
        <f t="shared" si="6"/>
        <v>29.432773109243698</v>
      </c>
      <c r="M34" s="18">
        <f t="shared" si="7"/>
        <v>0.36122448979591837</v>
      </c>
      <c r="N34" s="18">
        <f t="shared" si="8"/>
        <v>2.0548713951675763</v>
      </c>
      <c r="O34" s="18" t="e">
        <f t="shared" si="9"/>
        <v>#VALUE!</v>
      </c>
      <c r="P34" s="28">
        <f t="shared" si="21"/>
        <v>0.68905114556815561</v>
      </c>
      <c r="Q34" s="28">
        <f t="shared" si="10"/>
        <v>3.5406838188804048E-4</v>
      </c>
      <c r="R34" s="28">
        <f t="shared" si="11"/>
        <v>6.4586022496773018E-2</v>
      </c>
      <c r="S34" s="28">
        <f t="shared" si="12"/>
        <v>7.9265562024182716E-4</v>
      </c>
      <c r="T34" s="28">
        <f t="shared" si="13"/>
        <v>4.5091221837533025E-3</v>
      </c>
      <c r="U34" s="28" t="e">
        <f t="shared" si="22"/>
        <v>#VALUE!</v>
      </c>
      <c r="V34" s="63">
        <f t="shared" si="14"/>
        <v>689.05114556815556</v>
      </c>
      <c r="W34" s="63">
        <f t="shared" si="14"/>
        <v>0.35406838188804046</v>
      </c>
      <c r="X34" s="63">
        <f t="shared" si="14"/>
        <v>64.586022496773012</v>
      </c>
      <c r="Y34" s="63">
        <f t="shared" si="14"/>
        <v>0.79265562024182712</v>
      </c>
      <c r="Z34" s="63">
        <f t="shared" si="14"/>
        <v>4.5091221837533029</v>
      </c>
      <c r="AA34" s="63" t="e">
        <f t="shared" si="14"/>
        <v>#VALUE!</v>
      </c>
      <c r="AB34" s="64">
        <f t="shared" si="15"/>
        <v>5.8817852801379047</v>
      </c>
      <c r="AC34" s="64">
        <f t="shared" si="16"/>
        <v>1.8712984614345988E-3</v>
      </c>
      <c r="AD34" s="64">
        <f t="shared" si="17"/>
        <v>0.49237659330324318</v>
      </c>
      <c r="AE34" s="64">
        <f t="shared" si="18"/>
        <v>6.7449146116102684E-4</v>
      </c>
      <c r="AF34" s="64">
        <f t="shared" si="19"/>
        <v>3.9341123261615327E-3</v>
      </c>
      <c r="AG34" s="64" t="e">
        <f t="shared" si="20"/>
        <v>#VALUE!</v>
      </c>
    </row>
    <row r="35" spans="1:33" ht="18" customHeight="1" x14ac:dyDescent="0.25">
      <c r="A35" s="8">
        <v>32</v>
      </c>
      <c r="B35" s="8" t="s">
        <v>102</v>
      </c>
      <c r="C35" s="8">
        <v>31.9</v>
      </c>
      <c r="D35" s="19">
        <v>179.38650000000001</v>
      </c>
      <c r="E35" s="19">
        <v>1.9483999999999999</v>
      </c>
      <c r="F35" s="19">
        <v>7.6196999999999999</v>
      </c>
      <c r="G35" s="19">
        <v>0.3231</v>
      </c>
      <c r="H35" s="19">
        <v>1.4896</v>
      </c>
      <c r="I35" s="19">
        <v>5.2172000000000001</v>
      </c>
      <c r="J35" s="18">
        <f t="shared" si="4"/>
        <v>171.97296260786194</v>
      </c>
      <c r="K35" s="18">
        <f t="shared" si="5"/>
        <v>2.7552891396332861</v>
      </c>
      <c r="L35" s="18">
        <f t="shared" si="6"/>
        <v>9.1536614645858343</v>
      </c>
      <c r="M35" s="18">
        <f t="shared" si="7"/>
        <v>0.40870748299319731</v>
      </c>
      <c r="N35" s="18">
        <f t="shared" si="8"/>
        <v>1.1361652377240843</v>
      </c>
      <c r="O35" s="18">
        <f t="shared" si="9"/>
        <v>3.7812682215743445</v>
      </c>
      <c r="P35" s="28">
        <f t="shared" si="21"/>
        <v>0.37737013738402303</v>
      </c>
      <c r="Q35" s="28">
        <f t="shared" si="10"/>
        <v>6.0460890211388729E-3</v>
      </c>
      <c r="R35" s="28">
        <f t="shared" si="11"/>
        <v>2.0086404467743211E-2</v>
      </c>
      <c r="S35" s="28">
        <f t="shared" si="12"/>
        <v>8.968502761606211E-4</v>
      </c>
      <c r="T35" s="28">
        <f t="shared" si="13"/>
        <v>2.4931525592691503E-3</v>
      </c>
      <c r="U35" s="28">
        <f t="shared" si="22"/>
        <v>8.2974537777493456E-3</v>
      </c>
      <c r="V35" s="63">
        <f t="shared" si="14"/>
        <v>377.37013738402305</v>
      </c>
      <c r="W35" s="63">
        <f t="shared" si="14"/>
        <v>6.0460890211388731</v>
      </c>
      <c r="X35" s="63">
        <f t="shared" si="14"/>
        <v>20.086404467743211</v>
      </c>
      <c r="Y35" s="63">
        <f t="shared" si="14"/>
        <v>0.89685027616062107</v>
      </c>
      <c r="Z35" s="63">
        <f t="shared" si="14"/>
        <v>2.4931525592691504</v>
      </c>
      <c r="AA35" s="63">
        <f t="shared" si="14"/>
        <v>8.2974537777493449</v>
      </c>
      <c r="AB35" s="64">
        <f t="shared" si="15"/>
        <v>3.221255974255425</v>
      </c>
      <c r="AC35" s="64">
        <f t="shared" si="16"/>
        <v>3.1954384129479797E-2</v>
      </c>
      <c r="AD35" s="64">
        <f t="shared" si="17"/>
        <v>0.15313027527020409</v>
      </c>
      <c r="AE35" s="64">
        <f t="shared" si="18"/>
        <v>7.6315342724208094E-4</v>
      </c>
      <c r="AF35" s="64">
        <f t="shared" si="19"/>
        <v>2.1752220974987349E-3</v>
      </c>
      <c r="AG35" s="64">
        <f t="shared" si="20"/>
        <v>5.1485813959725395E-2</v>
      </c>
    </row>
    <row r="36" spans="1:33" ht="18" customHeight="1" x14ac:dyDescent="0.25">
      <c r="A36" s="8">
        <v>33</v>
      </c>
      <c r="B36" s="8" t="s">
        <v>103</v>
      </c>
      <c r="C36" s="8">
        <v>30.6</v>
      </c>
      <c r="D36" s="19">
        <v>261.49529999999999</v>
      </c>
      <c r="E36" s="19" t="s">
        <v>139</v>
      </c>
      <c r="F36" s="19">
        <v>20.1511</v>
      </c>
      <c r="G36" s="19" t="s">
        <v>139</v>
      </c>
      <c r="H36" s="19">
        <v>19.418199999999999</v>
      </c>
      <c r="I36" s="19" t="s">
        <v>139</v>
      </c>
      <c r="J36" s="18">
        <f t="shared" si="4"/>
        <v>250.69664429530198</v>
      </c>
      <c r="K36" s="18" t="e">
        <f t="shared" si="5"/>
        <v>#VALUE!</v>
      </c>
      <c r="L36" s="18">
        <f t="shared" si="6"/>
        <v>24.197358943577431</v>
      </c>
      <c r="M36" s="18" t="e">
        <f t="shared" si="7"/>
        <v>#VALUE!</v>
      </c>
      <c r="N36" s="18">
        <f t="shared" si="8"/>
        <v>15.110132501948559</v>
      </c>
      <c r="O36" s="18" t="e">
        <f t="shared" si="9"/>
        <v>#VALUE!</v>
      </c>
      <c r="P36" s="28">
        <f t="shared" si="21"/>
        <v>0.57348905557748819</v>
      </c>
      <c r="Q36" s="28" t="e">
        <f t="shared" si="10"/>
        <v>#VALUE!</v>
      </c>
      <c r="R36" s="28">
        <f t="shared" si="11"/>
        <v>5.5353435491843787E-2</v>
      </c>
      <c r="S36" s="28" t="e">
        <f t="shared" si="12"/>
        <v>#VALUE!</v>
      </c>
      <c r="T36" s="28">
        <f t="shared" si="13"/>
        <v>3.4565662586156835E-2</v>
      </c>
      <c r="U36" s="28" t="e">
        <f t="shared" si="22"/>
        <v>#VALUE!</v>
      </c>
      <c r="V36" s="63">
        <f t="shared" si="14"/>
        <v>573.48905557748822</v>
      </c>
      <c r="W36" s="63" t="e">
        <f t="shared" si="14"/>
        <v>#VALUE!</v>
      </c>
      <c r="X36" s="63">
        <f t="shared" si="14"/>
        <v>55.35343549184379</v>
      </c>
      <c r="Y36" s="63" t="e">
        <f t="shared" si="14"/>
        <v>#VALUE!</v>
      </c>
      <c r="Z36" s="63">
        <f t="shared" si="14"/>
        <v>34.565662586156833</v>
      </c>
      <c r="AA36" s="63" t="e">
        <f t="shared" si="14"/>
        <v>#VALUE!</v>
      </c>
      <c r="AB36" s="64">
        <f t="shared" si="15"/>
        <v>4.8953397829917895</v>
      </c>
      <c r="AC36" s="64" t="e">
        <f t="shared" si="16"/>
        <v>#VALUE!</v>
      </c>
      <c r="AD36" s="64">
        <f t="shared" si="17"/>
        <v>0.42199124425825474</v>
      </c>
      <c r="AE36" s="64" t="e">
        <f t="shared" si="18"/>
        <v>#VALUE!</v>
      </c>
      <c r="AF36" s="64">
        <f t="shared" si="19"/>
        <v>3.015779872457321E-2</v>
      </c>
      <c r="AG36" s="64" t="e">
        <f t="shared" si="20"/>
        <v>#VALUE!</v>
      </c>
    </row>
    <row r="37" spans="1:33" ht="18" customHeight="1" x14ac:dyDescent="0.25">
      <c r="A37" s="8">
        <v>34</v>
      </c>
      <c r="B37" s="8" t="s">
        <v>104</v>
      </c>
      <c r="C37" s="8">
        <v>28.3</v>
      </c>
      <c r="D37" s="19">
        <v>169.5112</v>
      </c>
      <c r="E37" s="19">
        <v>4.1223999999999998</v>
      </c>
      <c r="F37" s="19">
        <v>9.7781000000000002</v>
      </c>
      <c r="G37" s="19" t="s">
        <v>139</v>
      </c>
      <c r="H37" s="19">
        <v>20.445699999999999</v>
      </c>
      <c r="I37" s="19" t="s">
        <v>139</v>
      </c>
      <c r="J37" s="18">
        <f t="shared" si="4"/>
        <v>162.50479386385427</v>
      </c>
      <c r="K37" s="18">
        <f t="shared" si="5"/>
        <v>5.8215796897038068</v>
      </c>
      <c r="L37" s="18">
        <f t="shared" si="6"/>
        <v>11.744777911164466</v>
      </c>
      <c r="M37" s="18" t="e">
        <f t="shared" si="7"/>
        <v>#VALUE!</v>
      </c>
      <c r="N37" s="18">
        <f t="shared" si="8"/>
        <v>15.910989867498051</v>
      </c>
      <c r="O37" s="18" t="e">
        <f t="shared" si="9"/>
        <v>#VALUE!</v>
      </c>
      <c r="P37" s="28">
        <f t="shared" si="21"/>
        <v>0.40195532051130028</v>
      </c>
      <c r="Q37" s="28">
        <f t="shared" si="10"/>
        <v>1.4399667077005884E-2</v>
      </c>
      <c r="R37" s="28">
        <f t="shared" si="11"/>
        <v>2.9050687412774296E-2</v>
      </c>
      <c r="S37" s="28" t="e">
        <f t="shared" si="12"/>
        <v>#VALUE!</v>
      </c>
      <c r="T37" s="28">
        <f t="shared" si="13"/>
        <v>3.9355805325966914E-2</v>
      </c>
      <c r="U37" s="28" t="e">
        <f t="shared" si="22"/>
        <v>#VALUE!</v>
      </c>
      <c r="V37" s="63">
        <f t="shared" si="14"/>
        <v>401.95532051130027</v>
      </c>
      <c r="W37" s="63">
        <f t="shared" si="14"/>
        <v>14.399667077005883</v>
      </c>
      <c r="X37" s="63">
        <f t="shared" si="14"/>
        <v>29.050687412774295</v>
      </c>
      <c r="Y37" s="63" t="e">
        <f t="shared" si="14"/>
        <v>#VALUE!</v>
      </c>
      <c r="Z37" s="63">
        <f t="shared" si="14"/>
        <v>39.355805325966912</v>
      </c>
      <c r="AA37" s="63" t="e">
        <f t="shared" si="14"/>
        <v>#VALUE!</v>
      </c>
      <c r="AB37" s="64">
        <f t="shared" si="15"/>
        <v>3.431116692371321</v>
      </c>
      <c r="AC37" s="64">
        <f t="shared" si="16"/>
        <v>7.6104154521462311E-2</v>
      </c>
      <c r="AD37" s="64">
        <f t="shared" si="17"/>
        <v>0.22147018733246648</v>
      </c>
      <c r="AE37" s="64" t="e">
        <f t="shared" si="18"/>
        <v>#VALUE!</v>
      </c>
      <c r="AF37" s="64">
        <f t="shared" si="19"/>
        <v>3.4337095454357952E-2</v>
      </c>
      <c r="AG37" s="64" t="e">
        <f t="shared" si="20"/>
        <v>#VALUE!</v>
      </c>
    </row>
    <row r="38" spans="1:33" ht="18" customHeight="1" x14ac:dyDescent="0.25">
      <c r="A38" s="8">
        <v>35</v>
      </c>
      <c r="B38" s="8" t="s">
        <v>105</v>
      </c>
      <c r="C38" s="8">
        <v>32.1</v>
      </c>
      <c r="D38" s="19">
        <v>152.70760000000001</v>
      </c>
      <c r="E38" s="19">
        <v>5.0646000000000004</v>
      </c>
      <c r="F38" s="19">
        <v>6.3085000000000004</v>
      </c>
      <c r="G38" s="19" t="s">
        <v>139</v>
      </c>
      <c r="H38" s="19">
        <v>2.4394</v>
      </c>
      <c r="I38" s="19">
        <v>31.276199999999999</v>
      </c>
      <c r="J38" s="18">
        <f t="shared" si="4"/>
        <v>146.39395973154365</v>
      </c>
      <c r="K38" s="18">
        <f t="shared" si="5"/>
        <v>7.1504936530324397</v>
      </c>
      <c r="L38" s="18">
        <f t="shared" si="6"/>
        <v>7.5795918367346946</v>
      </c>
      <c r="M38" s="18" t="e">
        <f t="shared" si="7"/>
        <v>#VALUE!</v>
      </c>
      <c r="N38" s="18">
        <f t="shared" si="8"/>
        <v>1.876461418550273</v>
      </c>
      <c r="O38" s="18">
        <f t="shared" si="9"/>
        <v>22.774708454810497</v>
      </c>
      <c r="P38" s="28">
        <f t="shared" si="21"/>
        <v>0.31923916452361539</v>
      </c>
      <c r="Q38" s="28">
        <f t="shared" si="10"/>
        <v>1.5592976813466379E-2</v>
      </c>
      <c r="R38" s="28">
        <f t="shared" si="11"/>
        <v>1.6528704939919894E-2</v>
      </c>
      <c r="S38" s="28" t="e">
        <f t="shared" si="12"/>
        <v>#VALUE!</v>
      </c>
      <c r="T38" s="28">
        <f t="shared" si="13"/>
        <v>4.0919719407638347E-3</v>
      </c>
      <c r="U38" s="28">
        <f t="shared" si="22"/>
        <v>4.9664473265941887E-2</v>
      </c>
      <c r="V38" s="63">
        <f t="shared" si="14"/>
        <v>319.23916452361539</v>
      </c>
      <c r="W38" s="63">
        <f t="shared" si="14"/>
        <v>15.592976813466379</v>
      </c>
      <c r="X38" s="63">
        <f t="shared" si="14"/>
        <v>16.528704939919894</v>
      </c>
      <c r="Y38" s="63" t="e">
        <f t="shared" si="14"/>
        <v>#VALUE!</v>
      </c>
      <c r="Z38" s="63">
        <f t="shared" si="14"/>
        <v>4.0919719407638349</v>
      </c>
      <c r="AA38" s="63">
        <f t="shared" si="14"/>
        <v>49.664473265941886</v>
      </c>
      <c r="AB38" s="64">
        <f t="shared" si="15"/>
        <v>2.725046218724843</v>
      </c>
      <c r="AC38" s="64">
        <f t="shared" si="16"/>
        <v>8.2410955094690444E-2</v>
      </c>
      <c r="AD38" s="64">
        <f t="shared" si="17"/>
        <v>0.12600787469825797</v>
      </c>
      <c r="AE38" s="64" t="e">
        <f t="shared" si="18"/>
        <v>#VALUE!</v>
      </c>
      <c r="AF38" s="64">
        <f t="shared" si="19"/>
        <v>3.5701576924372118E-3</v>
      </c>
      <c r="AG38" s="64">
        <f t="shared" si="20"/>
        <v>0.3081687345863855</v>
      </c>
    </row>
    <row r="39" spans="1:33" ht="18" customHeight="1" x14ac:dyDescent="0.25">
      <c r="A39" s="8">
        <v>36</v>
      </c>
      <c r="B39" s="8" t="s">
        <v>106</v>
      </c>
      <c r="C39" s="8">
        <v>37.4</v>
      </c>
      <c r="D39" s="19">
        <v>452.00029999999998</v>
      </c>
      <c r="E39" s="19">
        <v>4.1851000000000003</v>
      </c>
      <c r="F39" s="19">
        <v>29.016300000000001</v>
      </c>
      <c r="G39" s="19" t="s">
        <v>139</v>
      </c>
      <c r="H39" s="19">
        <v>19.285599999999999</v>
      </c>
      <c r="I39" s="19" t="s">
        <v>139</v>
      </c>
      <c r="J39" s="18">
        <f t="shared" si="4"/>
        <v>433.34765100671137</v>
      </c>
      <c r="K39" s="18">
        <f t="shared" si="5"/>
        <v>5.9100141043723546</v>
      </c>
      <c r="L39" s="18">
        <f t="shared" si="6"/>
        <v>34.83985594237695</v>
      </c>
      <c r="M39" s="18" t="e">
        <f>((G39-0.0227)/0.0735)/10</f>
        <v>#VALUE!</v>
      </c>
      <c r="N39" s="18">
        <f t="shared" si="8"/>
        <v>15.006780982073266</v>
      </c>
      <c r="O39" s="18" t="e">
        <f t="shared" si="9"/>
        <v>#VALUE!</v>
      </c>
      <c r="P39" s="28">
        <f t="shared" si="21"/>
        <v>0.81107849118903197</v>
      </c>
      <c r="Q39" s="28">
        <f t="shared" si="10"/>
        <v>1.1061523724761092E-2</v>
      </c>
      <c r="R39" s="28">
        <f t="shared" si="11"/>
        <v>6.5208286523165432E-2</v>
      </c>
      <c r="S39" s="28" t="e">
        <f t="shared" si="12"/>
        <v>#VALUE!</v>
      </c>
      <c r="T39" s="28">
        <f t="shared" si="13"/>
        <v>2.8087557987837665E-2</v>
      </c>
      <c r="U39" s="28" t="e">
        <f t="shared" si="22"/>
        <v>#VALUE!</v>
      </c>
      <c r="V39" s="63">
        <f t="shared" si="14"/>
        <v>811.07849118903198</v>
      </c>
      <c r="W39" s="63">
        <f t="shared" si="14"/>
        <v>11.061523724761091</v>
      </c>
      <c r="X39" s="63">
        <f t="shared" si="14"/>
        <v>65.208286523165427</v>
      </c>
      <c r="Y39" s="63" t="e">
        <f t="shared" si="14"/>
        <v>#VALUE!</v>
      </c>
      <c r="Z39" s="63">
        <f t="shared" si="14"/>
        <v>28.087557987837666</v>
      </c>
      <c r="AA39" s="63" t="e">
        <f t="shared" si="14"/>
        <v>#VALUE!</v>
      </c>
      <c r="AB39" s="64">
        <f t="shared" si="15"/>
        <v>6.9234186187710796</v>
      </c>
      <c r="AC39" s="64">
        <f t="shared" si="16"/>
        <v>5.8461623195185726E-2</v>
      </c>
      <c r="AD39" s="64">
        <f t="shared" si="17"/>
        <v>0.4971204717711511</v>
      </c>
      <c r="AE39" s="64" t="e">
        <f t="shared" si="18"/>
        <v>#VALUE!</v>
      </c>
      <c r="AF39" s="64">
        <f t="shared" si="19"/>
        <v>2.4505791501917416E-2</v>
      </c>
      <c r="AG39" s="64" t="e">
        <f t="shared" si="20"/>
        <v>#VALUE!</v>
      </c>
    </row>
    <row r="41" spans="1:33" x14ac:dyDescent="0.25">
      <c r="O41" s="25"/>
      <c r="P41" s="32"/>
      <c r="Q41" s="33"/>
      <c r="R41" s="33"/>
      <c r="S41" s="33"/>
      <c r="T41" s="33"/>
      <c r="U41" s="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A5F07-7DE3-3442-A578-AF079277C16F}">
  <dimension ref="A2:AJ41"/>
  <sheetViews>
    <sheetView workbookViewId="0">
      <selection activeCell="AJ21" sqref="AJ21"/>
    </sheetView>
  </sheetViews>
  <sheetFormatPr defaultColWidth="10.85546875" defaultRowHeight="15" x14ac:dyDescent="0.25"/>
  <cols>
    <col min="1" max="1" width="14" style="1" customWidth="1"/>
    <col min="2" max="2" width="22" style="1" customWidth="1"/>
    <col min="3" max="3" width="14.85546875" style="1" customWidth="1"/>
    <col min="4" max="10" width="7.42578125" style="1" customWidth="1"/>
    <col min="11" max="11" width="12" style="1" bestFit="1" customWidth="1"/>
    <col min="12" max="15" width="7.42578125" style="1" customWidth="1"/>
    <col min="16" max="21" width="9.7109375" style="34" customWidth="1"/>
    <col min="22" max="16384" width="10.85546875" style="1"/>
  </cols>
  <sheetData>
    <row r="2" spans="1:36" ht="15.75" x14ac:dyDescent="0.25">
      <c r="A2" s="9"/>
      <c r="B2" s="9"/>
      <c r="C2" s="9"/>
      <c r="D2" s="19" t="s">
        <v>112</v>
      </c>
      <c r="E2" s="19"/>
      <c r="F2" s="19"/>
      <c r="G2" s="19"/>
      <c r="H2" s="19"/>
      <c r="I2" s="26"/>
      <c r="J2" s="16" t="s">
        <v>113</v>
      </c>
      <c r="K2" s="16"/>
      <c r="L2" s="16"/>
      <c r="M2" s="16"/>
      <c r="N2" s="16"/>
      <c r="O2" s="16"/>
      <c r="P2" s="29" t="s">
        <v>114</v>
      </c>
      <c r="Q2" s="30"/>
      <c r="R2" s="30"/>
      <c r="S2" s="30"/>
      <c r="T2" s="30"/>
      <c r="U2" s="30"/>
      <c r="V2" s="62" t="s">
        <v>136</v>
      </c>
      <c r="W2" s="63"/>
      <c r="X2" s="63"/>
      <c r="Y2" s="63"/>
      <c r="Z2" s="63"/>
      <c r="AA2" s="63"/>
      <c r="AB2" s="64" t="s">
        <v>137</v>
      </c>
      <c r="AC2" s="64"/>
      <c r="AD2" s="64"/>
      <c r="AE2" s="64"/>
      <c r="AF2" s="64"/>
      <c r="AG2" s="64"/>
      <c r="AJ2" s="25" t="s">
        <v>138</v>
      </c>
    </row>
    <row r="3" spans="1:36" ht="15.75" x14ac:dyDescent="0.25">
      <c r="A3" s="7" t="s">
        <v>111</v>
      </c>
      <c r="B3" s="7" t="s">
        <v>57</v>
      </c>
      <c r="C3" s="7" t="s">
        <v>58</v>
      </c>
      <c r="D3" s="27" t="s">
        <v>16</v>
      </c>
      <c r="E3" s="27" t="s">
        <v>107</v>
      </c>
      <c r="F3" s="27" t="s">
        <v>18</v>
      </c>
      <c r="G3" s="27" t="s">
        <v>108</v>
      </c>
      <c r="H3" s="27" t="s">
        <v>14</v>
      </c>
      <c r="I3" s="27" t="s">
        <v>55</v>
      </c>
      <c r="J3" s="16" t="str">
        <f>D3</f>
        <v>Indole</v>
      </c>
      <c r="K3" s="16" t="str">
        <f t="shared" ref="K3:O3" si="0">E3</f>
        <v>IPA</v>
      </c>
      <c r="L3" s="16" t="str">
        <f t="shared" si="0"/>
        <v>3-MI</v>
      </c>
      <c r="M3" s="16" t="str">
        <f t="shared" si="0"/>
        <v>IAA</v>
      </c>
      <c r="N3" s="16" t="str">
        <f t="shared" si="0"/>
        <v>I3A</v>
      </c>
      <c r="O3" s="16" t="str">
        <f t="shared" si="0"/>
        <v>I3CA</v>
      </c>
      <c r="P3" s="30" t="str">
        <f>J3</f>
        <v>Indole</v>
      </c>
      <c r="Q3" s="30" t="str">
        <f t="shared" ref="Q3:U3" si="1">K3</f>
        <v>IPA</v>
      </c>
      <c r="R3" s="30" t="str">
        <f t="shared" si="1"/>
        <v>3-MI</v>
      </c>
      <c r="S3" s="30" t="str">
        <f t="shared" si="1"/>
        <v>IAA</v>
      </c>
      <c r="T3" s="30" t="str">
        <f t="shared" si="1"/>
        <v>I3A</v>
      </c>
      <c r="U3" s="30" t="str">
        <f t="shared" si="1"/>
        <v>I3CA</v>
      </c>
      <c r="V3" s="65" t="str" cm="1">
        <f t="array" ref="V3:AA3">P3:U3</f>
        <v>Indole</v>
      </c>
      <c r="W3" s="63" t="str">
        <v>IPA</v>
      </c>
      <c r="X3" s="63" t="str">
        <v>3-MI</v>
      </c>
      <c r="Y3" s="63" t="str">
        <v>IAA</v>
      </c>
      <c r="Z3" s="63" t="str">
        <v>I3A</v>
      </c>
      <c r="AA3" s="63" t="str">
        <v>I3CA</v>
      </c>
      <c r="AB3" s="66" t="str">
        <f>V3</f>
        <v>Indole</v>
      </c>
      <c r="AC3" s="66" t="str">
        <f t="shared" ref="AC3:AG3" si="2">W3</f>
        <v>IPA</v>
      </c>
      <c r="AD3" s="66" t="str">
        <f t="shared" si="2"/>
        <v>3-MI</v>
      </c>
      <c r="AE3" s="66" t="str">
        <f t="shared" si="2"/>
        <v>IAA</v>
      </c>
      <c r="AF3" s="66" t="str">
        <f t="shared" si="2"/>
        <v>I3A</v>
      </c>
      <c r="AG3" s="66" t="str">
        <f t="shared" si="2"/>
        <v>I3CA</v>
      </c>
      <c r="AI3" s="1" t="s">
        <v>16</v>
      </c>
      <c r="AJ3" s="1">
        <v>117.15</v>
      </c>
    </row>
    <row r="4" spans="1:36" ht="18" customHeight="1" x14ac:dyDescent="0.25">
      <c r="A4" s="8">
        <v>36</v>
      </c>
      <c r="B4" s="8" t="s">
        <v>106</v>
      </c>
      <c r="C4" s="8">
        <v>37.4</v>
      </c>
      <c r="D4" s="19">
        <v>452.00029999999998</v>
      </c>
      <c r="E4" s="19">
        <v>4.1851000000000003</v>
      </c>
      <c r="F4" s="19">
        <v>29.016300000000001</v>
      </c>
      <c r="G4" s="19" t="s">
        <v>139</v>
      </c>
      <c r="H4" s="19">
        <v>19.285599999999999</v>
      </c>
      <c r="I4" s="19" t="s">
        <v>139</v>
      </c>
      <c r="J4" s="18">
        <f t="shared" ref="J4:J39" si="3">((D4-0.0187)/0.1043)/10</f>
        <v>433.34765100671137</v>
      </c>
      <c r="K4" s="18">
        <f t="shared" ref="K4:K39" si="4">((E4+0.0051)/0.0709)/10</f>
        <v>5.9100141043723546</v>
      </c>
      <c r="L4" s="18">
        <f t="shared" ref="L4:L39" si="5">((F4+0.0053)/0.0833)/10</f>
        <v>34.83985594237695</v>
      </c>
      <c r="M4" s="18" t="e">
        <f t="shared" ref="M4:M39" si="6">((G4-0.0227)/0.0735)/10</f>
        <v>#VALUE!</v>
      </c>
      <c r="N4" s="18">
        <f t="shared" ref="N4:N39" si="7">((H4-0.0319)/0.1283)/10</f>
        <v>15.006780982073266</v>
      </c>
      <c r="O4" s="18" t="e">
        <f t="shared" ref="O4:O39" si="8">((I4-0.0293)/0.1372)/10</f>
        <v>#VALUE!</v>
      </c>
      <c r="P4" s="28">
        <f t="shared" ref="P4:P39" si="9">((J4*70)/C4)/1000</f>
        <v>0.81107849118903197</v>
      </c>
      <c r="Q4" s="28">
        <f t="shared" ref="Q4:Q39" si="10">((K4*70)/C4)/1000</f>
        <v>1.1061523724761092E-2</v>
      </c>
      <c r="R4" s="28">
        <f t="shared" ref="R4:R39" si="11">((L4*70)/C4)/1000</f>
        <v>6.5208286523165432E-2</v>
      </c>
      <c r="S4" s="28" t="e">
        <f t="shared" ref="S4:S39" si="12">((M4*70)/C4)/1000</f>
        <v>#VALUE!</v>
      </c>
      <c r="T4" s="28">
        <f t="shared" ref="T4:T39" si="13">((N4*70)/C4)/1000</f>
        <v>2.8087557987837665E-2</v>
      </c>
      <c r="U4" s="28" t="e">
        <f t="shared" ref="U4:U19" si="14">((O4*70)/C4)/1000</f>
        <v>#VALUE!</v>
      </c>
      <c r="V4" s="63">
        <f t="shared" ref="V4:V39" si="15">P4*1000</f>
        <v>811.07849118903198</v>
      </c>
      <c r="W4" s="63">
        <f t="shared" ref="W4:W39" si="16">Q4*1000</f>
        <v>11.061523724761091</v>
      </c>
      <c r="X4" s="63">
        <f t="shared" ref="X4:X39" si="17">R4*1000</f>
        <v>65.208286523165427</v>
      </c>
      <c r="Y4" s="63" t="e">
        <f t="shared" ref="Y4:Y39" si="18">S4*1000</f>
        <v>#VALUE!</v>
      </c>
      <c r="Z4" s="63">
        <f t="shared" ref="Z4:Z39" si="19">T4*1000</f>
        <v>28.087557987837666</v>
      </c>
      <c r="AA4" s="63" t="e">
        <f t="shared" ref="AA4:AA39" si="20">U4*1000</f>
        <v>#VALUE!</v>
      </c>
      <c r="AB4" s="64">
        <f t="shared" ref="AB4:AB39" si="21">V4/117.15</f>
        <v>6.9234186187710796</v>
      </c>
      <c r="AC4" s="64">
        <f t="shared" ref="AC4:AC39" si="22">W4/189.21</f>
        <v>5.8461623195185726E-2</v>
      </c>
      <c r="AD4" s="64">
        <f t="shared" ref="AD4:AD39" si="23">X4/131.172</f>
        <v>0.4971204717711511</v>
      </c>
      <c r="AE4" s="64" t="e">
        <f t="shared" ref="AE4:AE39" si="24">Y4/1175.19</f>
        <v>#VALUE!</v>
      </c>
      <c r="AF4" s="64">
        <f t="shared" ref="AF4:AF39" si="25">Z4/1146.16</f>
        <v>2.4505791501917416E-2</v>
      </c>
      <c r="AG4" s="64" t="e">
        <f t="shared" ref="AG4:AG39" si="26">AA4/161.16</f>
        <v>#VALUE!</v>
      </c>
      <c r="AI4" s="1" t="s">
        <v>107</v>
      </c>
      <c r="AJ4" s="1">
        <v>189.21</v>
      </c>
    </row>
    <row r="5" spans="1:36" ht="18" customHeight="1" x14ac:dyDescent="0.25">
      <c r="A5" s="8">
        <v>19</v>
      </c>
      <c r="B5" s="8" t="s">
        <v>86</v>
      </c>
      <c r="C5" s="8">
        <v>28.7</v>
      </c>
      <c r="D5" s="19">
        <v>252.81800000000001</v>
      </c>
      <c r="E5" s="19" t="s">
        <v>139</v>
      </c>
      <c r="F5" s="19">
        <v>18.249300000000002</v>
      </c>
      <c r="G5" s="19" t="s">
        <v>139</v>
      </c>
      <c r="H5" s="19">
        <v>38.501199999999997</v>
      </c>
      <c r="I5" s="19" t="s">
        <v>139</v>
      </c>
      <c r="J5" s="18">
        <f t="shared" si="3"/>
        <v>242.37708533077662</v>
      </c>
      <c r="K5" s="18" t="e">
        <f t="shared" si="4"/>
        <v>#VALUE!</v>
      </c>
      <c r="L5" s="18">
        <f t="shared" si="5"/>
        <v>21.914285714285715</v>
      </c>
      <c r="M5" s="18" t="e">
        <f t="shared" si="6"/>
        <v>#VALUE!</v>
      </c>
      <c r="N5" s="18">
        <f t="shared" si="7"/>
        <v>29.983865939204986</v>
      </c>
      <c r="O5" s="18" t="e">
        <f t="shared" si="8"/>
        <v>#VALUE!</v>
      </c>
      <c r="P5" s="28">
        <f t="shared" si="9"/>
        <v>0.59116362275799172</v>
      </c>
      <c r="Q5" s="28" t="e">
        <f t="shared" si="10"/>
        <v>#VALUE!</v>
      </c>
      <c r="R5" s="28">
        <f t="shared" si="11"/>
        <v>5.344947735191638E-2</v>
      </c>
      <c r="S5" s="28" t="e">
        <f t="shared" si="12"/>
        <v>#VALUE!</v>
      </c>
      <c r="T5" s="28">
        <f t="shared" si="13"/>
        <v>7.3131380339524349E-2</v>
      </c>
      <c r="U5" s="28" t="e">
        <f t="shared" si="14"/>
        <v>#VALUE!</v>
      </c>
      <c r="V5" s="63">
        <f t="shared" si="15"/>
        <v>591.16362275799167</v>
      </c>
      <c r="W5" s="63" t="e">
        <f t="shared" si="16"/>
        <v>#VALUE!</v>
      </c>
      <c r="X5" s="63">
        <f t="shared" si="17"/>
        <v>53.449477351916379</v>
      </c>
      <c r="Y5" s="63" t="e">
        <f t="shared" si="18"/>
        <v>#VALUE!</v>
      </c>
      <c r="Z5" s="63">
        <f t="shared" si="19"/>
        <v>73.131380339524355</v>
      </c>
      <c r="AA5" s="63" t="e">
        <f t="shared" si="20"/>
        <v>#VALUE!</v>
      </c>
      <c r="AB5" s="64">
        <f t="shared" si="21"/>
        <v>5.0462110350660829</v>
      </c>
      <c r="AC5" s="64" t="e">
        <f t="shared" si="22"/>
        <v>#VALUE!</v>
      </c>
      <c r="AD5" s="64">
        <f t="shared" si="23"/>
        <v>0.40747627048391716</v>
      </c>
      <c r="AE5" s="64" t="e">
        <f t="shared" si="24"/>
        <v>#VALUE!</v>
      </c>
      <c r="AF5" s="64">
        <f t="shared" si="25"/>
        <v>6.3805559729465652E-2</v>
      </c>
      <c r="AG5" s="64" t="e">
        <f t="shared" si="26"/>
        <v>#VALUE!</v>
      </c>
      <c r="AI5" s="1" t="s">
        <v>18</v>
      </c>
      <c r="AJ5" s="1">
        <v>131.172</v>
      </c>
    </row>
    <row r="6" spans="1:36" ht="18" customHeight="1" x14ac:dyDescent="0.25">
      <c r="A6" s="8">
        <v>17</v>
      </c>
      <c r="B6" s="39" t="s">
        <v>145</v>
      </c>
      <c r="C6" s="8">
        <v>31.1</v>
      </c>
      <c r="D6" s="19">
        <v>328.4128</v>
      </c>
      <c r="E6" s="19">
        <v>0.31979999999999997</v>
      </c>
      <c r="F6" s="19">
        <v>28.165900000000001</v>
      </c>
      <c r="G6" s="19">
        <v>0.90610000000000002</v>
      </c>
      <c r="H6" s="19">
        <v>15.1722</v>
      </c>
      <c r="I6" s="19" t="s">
        <v>139</v>
      </c>
      <c r="J6" s="18">
        <f t="shared" si="3"/>
        <v>314.85532118887824</v>
      </c>
      <c r="K6" s="18">
        <f t="shared" si="4"/>
        <v>0.45825105782792652</v>
      </c>
      <c r="L6" s="18">
        <f t="shared" si="5"/>
        <v>33.818967587034813</v>
      </c>
      <c r="M6" s="18">
        <f t="shared" si="6"/>
        <v>1.2019047619047618</v>
      </c>
      <c r="N6" s="18">
        <f t="shared" si="7"/>
        <v>11.800701480904131</v>
      </c>
      <c r="O6" s="18" t="e">
        <f t="shared" si="8"/>
        <v>#VALUE!</v>
      </c>
      <c r="P6" s="28">
        <f t="shared" si="9"/>
        <v>0.70867757180776447</v>
      </c>
      <c r="Q6" s="28">
        <f t="shared" si="10"/>
        <v>1.031433249130381E-3</v>
      </c>
      <c r="R6" s="28">
        <f t="shared" si="11"/>
        <v>7.6119862736091212E-2</v>
      </c>
      <c r="S6" s="28">
        <f t="shared" si="12"/>
        <v>2.7052518756698818E-3</v>
      </c>
      <c r="T6" s="28">
        <f t="shared" si="13"/>
        <v>2.6561064426472322E-2</v>
      </c>
      <c r="U6" s="28" t="e">
        <f t="shared" si="14"/>
        <v>#VALUE!</v>
      </c>
      <c r="V6" s="63">
        <f t="shared" si="15"/>
        <v>708.67757180776448</v>
      </c>
      <c r="W6" s="63">
        <f t="shared" si="16"/>
        <v>1.031433249130381</v>
      </c>
      <c r="X6" s="63">
        <f t="shared" si="17"/>
        <v>76.119862736091207</v>
      </c>
      <c r="Y6" s="63">
        <f t="shared" si="18"/>
        <v>2.7052518756698816</v>
      </c>
      <c r="Z6" s="63">
        <f t="shared" si="19"/>
        <v>26.561064426472321</v>
      </c>
      <c r="AA6" s="63" t="e">
        <f t="shared" si="20"/>
        <v>#VALUE!</v>
      </c>
      <c r="AB6" s="64">
        <f t="shared" si="21"/>
        <v>6.0493177277658079</v>
      </c>
      <c r="AC6" s="64">
        <f t="shared" si="22"/>
        <v>5.4512618208888593E-3</v>
      </c>
      <c r="AD6" s="64">
        <f t="shared" si="23"/>
        <v>0.58030572634473221</v>
      </c>
      <c r="AE6" s="64">
        <f t="shared" si="24"/>
        <v>2.3019697884341097E-3</v>
      </c>
      <c r="AF6" s="64">
        <f t="shared" si="25"/>
        <v>2.3173958632714733E-2</v>
      </c>
      <c r="AG6" s="64" t="e">
        <f t="shared" si="26"/>
        <v>#VALUE!</v>
      </c>
      <c r="AI6" s="1" t="s">
        <v>108</v>
      </c>
      <c r="AJ6" s="1">
        <v>175.19</v>
      </c>
    </row>
    <row r="7" spans="1:36" ht="18" customHeight="1" x14ac:dyDescent="0.25">
      <c r="A7" s="8">
        <v>11</v>
      </c>
      <c r="B7" s="39" t="s">
        <v>145</v>
      </c>
      <c r="C7" s="8">
        <v>31.3</v>
      </c>
      <c r="D7" s="19">
        <v>179.58699999999999</v>
      </c>
      <c r="E7" s="19">
        <v>53.838900000000002</v>
      </c>
      <c r="F7" s="19">
        <v>13.106999999999999</v>
      </c>
      <c r="G7" s="19" t="s">
        <v>139</v>
      </c>
      <c r="H7" s="19">
        <v>29.332699999999999</v>
      </c>
      <c r="I7" s="19" t="s">
        <v>139</v>
      </c>
      <c r="J7" s="18">
        <f t="shared" si="3"/>
        <v>172.16519654841801</v>
      </c>
      <c r="K7" s="18">
        <f t="shared" si="4"/>
        <v>75.943582510578281</v>
      </c>
      <c r="L7" s="18">
        <f t="shared" si="5"/>
        <v>15.741056422569027</v>
      </c>
      <c r="M7" s="18" t="e">
        <f t="shared" si="6"/>
        <v>#VALUE!</v>
      </c>
      <c r="N7" s="18">
        <f t="shared" si="7"/>
        <v>22.837724084177708</v>
      </c>
      <c r="O7" s="18" t="e">
        <f t="shared" si="8"/>
        <v>#VALUE!</v>
      </c>
      <c r="P7" s="28">
        <f t="shared" si="9"/>
        <v>0.38503398589103066</v>
      </c>
      <c r="Q7" s="28">
        <f t="shared" si="10"/>
        <v>0.16984187781918464</v>
      </c>
      <c r="R7" s="28">
        <f t="shared" si="11"/>
        <v>3.5203640561655973E-2</v>
      </c>
      <c r="S7" s="28" t="e">
        <f t="shared" si="12"/>
        <v>#VALUE!</v>
      </c>
      <c r="T7" s="28">
        <f t="shared" si="13"/>
        <v>5.1074782296883052E-2</v>
      </c>
      <c r="U7" s="28" t="e">
        <f t="shared" si="14"/>
        <v>#VALUE!</v>
      </c>
      <c r="V7" s="63">
        <f t="shared" si="15"/>
        <v>385.03398589103068</v>
      </c>
      <c r="W7" s="63">
        <f t="shared" si="16"/>
        <v>169.84187781918465</v>
      </c>
      <c r="X7" s="63">
        <f t="shared" si="17"/>
        <v>35.203640561655973</v>
      </c>
      <c r="Y7" s="63" t="e">
        <f t="shared" si="18"/>
        <v>#VALUE!</v>
      </c>
      <c r="Z7" s="63">
        <f t="shared" si="19"/>
        <v>51.07478229688305</v>
      </c>
      <c r="AA7" s="63" t="e">
        <f t="shared" si="20"/>
        <v>#VALUE!</v>
      </c>
      <c r="AB7" s="64">
        <f t="shared" si="21"/>
        <v>3.2866750822964632</v>
      </c>
      <c r="AC7" s="64">
        <f t="shared" si="22"/>
        <v>0.8976368998424219</v>
      </c>
      <c r="AD7" s="64">
        <f t="shared" si="23"/>
        <v>0.2683777068403011</v>
      </c>
      <c r="AE7" s="64" t="e">
        <f t="shared" si="24"/>
        <v>#VALUE!</v>
      </c>
      <c r="AF7" s="64">
        <f t="shared" si="25"/>
        <v>4.4561651337407561E-2</v>
      </c>
      <c r="AG7" s="64" t="e">
        <f t="shared" si="26"/>
        <v>#VALUE!</v>
      </c>
      <c r="AI7" s="1" t="s">
        <v>14</v>
      </c>
      <c r="AJ7" s="1">
        <v>145.16</v>
      </c>
    </row>
    <row r="8" spans="1:36" ht="18" customHeight="1" x14ac:dyDescent="0.25">
      <c r="A8" s="8">
        <v>14</v>
      </c>
      <c r="B8" s="39" t="s">
        <v>144</v>
      </c>
      <c r="C8" s="8">
        <v>32.299999999999997</v>
      </c>
      <c r="D8" s="19">
        <v>305.11750000000001</v>
      </c>
      <c r="E8" s="19" t="s">
        <v>139</v>
      </c>
      <c r="F8" s="19">
        <v>21.941400000000002</v>
      </c>
      <c r="G8" s="19" t="s">
        <v>139</v>
      </c>
      <c r="H8" s="19">
        <v>22.882300000000001</v>
      </c>
      <c r="I8" s="19" t="s">
        <v>139</v>
      </c>
      <c r="J8" s="18">
        <f t="shared" si="3"/>
        <v>292.52042186001916</v>
      </c>
      <c r="K8" s="18" t="e">
        <f t="shared" si="4"/>
        <v>#VALUE!</v>
      </c>
      <c r="L8" s="18">
        <f t="shared" si="5"/>
        <v>26.34657863145258</v>
      </c>
      <c r="M8" s="18" t="e">
        <f t="shared" si="6"/>
        <v>#VALUE!</v>
      </c>
      <c r="N8" s="18">
        <f t="shared" si="7"/>
        <v>17.810132501948559</v>
      </c>
      <c r="O8" s="18" t="e">
        <f t="shared" si="8"/>
        <v>#VALUE!</v>
      </c>
      <c r="P8" s="28">
        <f t="shared" si="9"/>
        <v>0.63394518669353994</v>
      </c>
      <c r="Q8" s="28" t="e">
        <f t="shared" si="10"/>
        <v>#VALUE!</v>
      </c>
      <c r="R8" s="28">
        <f t="shared" si="11"/>
        <v>5.7097848427296621E-2</v>
      </c>
      <c r="S8" s="28" t="e">
        <f t="shared" si="12"/>
        <v>#VALUE!</v>
      </c>
      <c r="T8" s="28">
        <f t="shared" si="13"/>
        <v>3.8597810375739908E-2</v>
      </c>
      <c r="U8" s="28" t="e">
        <f t="shared" si="14"/>
        <v>#VALUE!</v>
      </c>
      <c r="V8" s="63">
        <f t="shared" si="15"/>
        <v>633.94518669353999</v>
      </c>
      <c r="W8" s="63" t="e">
        <f t="shared" si="16"/>
        <v>#VALUE!</v>
      </c>
      <c r="X8" s="63">
        <f t="shared" si="17"/>
        <v>57.097848427296618</v>
      </c>
      <c r="Y8" s="63" t="e">
        <f t="shared" si="18"/>
        <v>#VALUE!</v>
      </c>
      <c r="Z8" s="63">
        <f t="shared" si="19"/>
        <v>38.597810375739911</v>
      </c>
      <c r="AA8" s="63" t="e">
        <f t="shared" si="20"/>
        <v>#VALUE!</v>
      </c>
      <c r="AB8" s="64">
        <f t="shared" si="21"/>
        <v>5.4113972402350825</v>
      </c>
      <c r="AC8" s="64" t="e">
        <f t="shared" si="22"/>
        <v>#VALUE!</v>
      </c>
      <c r="AD8" s="64">
        <f t="shared" si="23"/>
        <v>0.43528991268942013</v>
      </c>
      <c r="AE8" s="64" t="e">
        <f t="shared" si="24"/>
        <v>#VALUE!</v>
      </c>
      <c r="AF8" s="64">
        <f t="shared" si="25"/>
        <v>3.3675761129109291E-2</v>
      </c>
      <c r="AG8" s="64" t="e">
        <f t="shared" si="26"/>
        <v>#VALUE!</v>
      </c>
      <c r="AI8" s="1" t="s">
        <v>55</v>
      </c>
      <c r="AJ8" s="1">
        <v>161.16</v>
      </c>
    </row>
    <row r="9" spans="1:36" ht="18" customHeight="1" x14ac:dyDescent="0.25">
      <c r="A9" s="8">
        <v>26</v>
      </c>
      <c r="B9" s="8" t="s">
        <v>147</v>
      </c>
      <c r="C9" s="8">
        <v>33.299999999999997</v>
      </c>
      <c r="D9" s="19">
        <v>426.72250000000003</v>
      </c>
      <c r="E9" s="19">
        <v>2.3978000000000002</v>
      </c>
      <c r="F9" s="19">
        <v>32.295999999999999</v>
      </c>
      <c r="G9" s="19" t="s">
        <v>139</v>
      </c>
      <c r="H9" s="19">
        <v>5.1429</v>
      </c>
      <c r="I9" s="19" t="s">
        <v>139</v>
      </c>
      <c r="J9" s="18">
        <f t="shared" si="3"/>
        <v>409.11198465963565</v>
      </c>
      <c r="K9" s="18">
        <f t="shared" si="4"/>
        <v>3.3891396332863186</v>
      </c>
      <c r="L9" s="18">
        <f t="shared" si="5"/>
        <v>38.777070828331333</v>
      </c>
      <c r="M9" s="18" t="e">
        <f t="shared" si="6"/>
        <v>#VALUE!</v>
      </c>
      <c r="N9" s="18">
        <f t="shared" si="7"/>
        <v>3.9836321122369447</v>
      </c>
      <c r="O9" s="18" t="e">
        <f t="shared" si="8"/>
        <v>#VALUE!</v>
      </c>
      <c r="P9" s="28">
        <f t="shared" si="9"/>
        <v>0.85999516294818323</v>
      </c>
      <c r="Q9" s="28">
        <f t="shared" si="10"/>
        <v>7.124317547448719E-3</v>
      </c>
      <c r="R9" s="28">
        <f t="shared" si="11"/>
        <v>8.1513362101597403E-2</v>
      </c>
      <c r="S9" s="28" t="e">
        <f t="shared" si="12"/>
        <v>#VALUE!</v>
      </c>
      <c r="T9" s="28">
        <f t="shared" si="13"/>
        <v>8.3740014371347198E-3</v>
      </c>
      <c r="U9" s="28" t="e">
        <f t="shared" si="14"/>
        <v>#VALUE!</v>
      </c>
      <c r="V9" s="63">
        <f t="shared" si="15"/>
        <v>859.99516294818318</v>
      </c>
      <c r="W9" s="63">
        <f t="shared" si="16"/>
        <v>7.1243175474487188</v>
      </c>
      <c r="X9" s="63">
        <f t="shared" si="17"/>
        <v>81.513362101597409</v>
      </c>
      <c r="Y9" s="63" t="e">
        <f t="shared" si="18"/>
        <v>#VALUE!</v>
      </c>
      <c r="Z9" s="63">
        <f t="shared" si="19"/>
        <v>8.3740014371347193</v>
      </c>
      <c r="AA9" s="63" t="e">
        <f t="shared" si="20"/>
        <v>#VALUE!</v>
      </c>
      <c r="AB9" s="64">
        <f t="shared" si="21"/>
        <v>7.3409745023319086</v>
      </c>
      <c r="AC9" s="64">
        <f t="shared" si="22"/>
        <v>3.7652965210341519E-2</v>
      </c>
      <c r="AD9" s="64">
        <f t="shared" si="23"/>
        <v>0.62142349054369383</v>
      </c>
      <c r="AE9" s="64" t="e">
        <f t="shared" si="24"/>
        <v>#VALUE!</v>
      </c>
      <c r="AF9" s="64">
        <f t="shared" si="25"/>
        <v>7.3061365229415776E-3</v>
      </c>
      <c r="AG9" s="64" t="e">
        <f t="shared" si="26"/>
        <v>#VALUE!</v>
      </c>
    </row>
    <row r="10" spans="1:36" ht="18" customHeight="1" x14ac:dyDescent="0.25">
      <c r="A10" s="8">
        <v>29</v>
      </c>
      <c r="B10" s="39" t="s">
        <v>146</v>
      </c>
      <c r="C10" s="8">
        <v>30.8</v>
      </c>
      <c r="D10" s="19">
        <v>157.1206</v>
      </c>
      <c r="E10" s="19" t="s">
        <v>139</v>
      </c>
      <c r="F10" s="19">
        <v>14.792400000000001</v>
      </c>
      <c r="G10" s="19" t="s">
        <v>139</v>
      </c>
      <c r="H10" s="19">
        <v>68.970600000000005</v>
      </c>
      <c r="I10" s="19" t="s">
        <v>139</v>
      </c>
      <c r="J10" s="18">
        <f t="shared" si="3"/>
        <v>150.62502396931927</v>
      </c>
      <c r="K10" s="18" t="e">
        <f t="shared" si="4"/>
        <v>#VALUE!</v>
      </c>
      <c r="L10" s="18">
        <f t="shared" si="5"/>
        <v>17.764345738295319</v>
      </c>
      <c r="M10" s="18" t="e">
        <f t="shared" si="6"/>
        <v>#VALUE!</v>
      </c>
      <c r="N10" s="18">
        <f t="shared" si="7"/>
        <v>53.732424006235398</v>
      </c>
      <c r="O10" s="18" t="e">
        <f t="shared" si="8"/>
        <v>#VALUE!</v>
      </c>
      <c r="P10" s="28">
        <f t="shared" si="9"/>
        <v>0.34232959993027107</v>
      </c>
      <c r="Q10" s="28" t="e">
        <f t="shared" si="10"/>
        <v>#VALUE!</v>
      </c>
      <c r="R10" s="28">
        <f t="shared" si="11"/>
        <v>4.0373513041580274E-2</v>
      </c>
      <c r="S10" s="28" t="e">
        <f t="shared" si="12"/>
        <v>#VALUE!</v>
      </c>
      <c r="T10" s="28">
        <f t="shared" si="13"/>
        <v>0.12211914546871681</v>
      </c>
      <c r="U10" s="28" t="e">
        <f t="shared" si="14"/>
        <v>#VALUE!</v>
      </c>
      <c r="V10" s="63">
        <f t="shared" si="15"/>
        <v>342.32959993027106</v>
      </c>
      <c r="W10" s="63" t="e">
        <f t="shared" si="16"/>
        <v>#VALUE!</v>
      </c>
      <c r="X10" s="63">
        <f t="shared" si="17"/>
        <v>40.373513041580274</v>
      </c>
      <c r="Y10" s="63" t="e">
        <f t="shared" si="18"/>
        <v>#VALUE!</v>
      </c>
      <c r="Z10" s="63">
        <f t="shared" si="19"/>
        <v>122.11914546871681</v>
      </c>
      <c r="AA10" s="63" t="e">
        <f t="shared" si="20"/>
        <v>#VALUE!</v>
      </c>
      <c r="AB10" s="64">
        <f t="shared" si="21"/>
        <v>2.9221476733271108</v>
      </c>
      <c r="AC10" s="64" t="e">
        <f t="shared" si="22"/>
        <v>#VALUE!</v>
      </c>
      <c r="AD10" s="64">
        <f t="shared" si="23"/>
        <v>0.30779063398881068</v>
      </c>
      <c r="AE10" s="64" t="e">
        <f t="shared" si="24"/>
        <v>#VALUE!</v>
      </c>
      <c r="AF10" s="64">
        <f t="shared" si="25"/>
        <v>0.10654633338165422</v>
      </c>
      <c r="AG10" s="64" t="e">
        <f t="shared" si="26"/>
        <v>#VALUE!</v>
      </c>
    </row>
    <row r="11" spans="1:36" ht="18" customHeight="1" x14ac:dyDescent="0.25">
      <c r="A11" s="8">
        <v>31</v>
      </c>
      <c r="B11" s="39" t="s">
        <v>141</v>
      </c>
      <c r="C11" s="8">
        <v>31.9</v>
      </c>
      <c r="D11" s="19">
        <v>327.53160000000003</v>
      </c>
      <c r="E11" s="19">
        <v>0.10929999999999999</v>
      </c>
      <c r="F11" s="19">
        <v>24.5122</v>
      </c>
      <c r="G11" s="19">
        <v>0.28820000000000001</v>
      </c>
      <c r="H11" s="19">
        <v>2.6682999999999999</v>
      </c>
      <c r="I11" s="19" t="s">
        <v>139</v>
      </c>
      <c r="J11" s="18">
        <f t="shared" si="3"/>
        <v>314.0104506232023</v>
      </c>
      <c r="K11" s="18">
        <f t="shared" si="4"/>
        <v>0.16135401974612129</v>
      </c>
      <c r="L11" s="18">
        <f t="shared" si="5"/>
        <v>29.432773109243698</v>
      </c>
      <c r="M11" s="18">
        <f t="shared" si="6"/>
        <v>0.36122448979591837</v>
      </c>
      <c r="N11" s="18">
        <f t="shared" si="7"/>
        <v>2.0548713951675763</v>
      </c>
      <c r="O11" s="18" t="e">
        <f t="shared" si="8"/>
        <v>#VALUE!</v>
      </c>
      <c r="P11" s="28">
        <f t="shared" si="9"/>
        <v>0.68905114556815561</v>
      </c>
      <c r="Q11" s="28">
        <f t="shared" si="10"/>
        <v>3.5406838188804048E-4</v>
      </c>
      <c r="R11" s="28">
        <f t="shared" si="11"/>
        <v>6.4586022496773018E-2</v>
      </c>
      <c r="S11" s="28">
        <f t="shared" si="12"/>
        <v>7.9265562024182716E-4</v>
      </c>
      <c r="T11" s="28">
        <f t="shared" si="13"/>
        <v>4.5091221837533025E-3</v>
      </c>
      <c r="U11" s="28" t="e">
        <f t="shared" si="14"/>
        <v>#VALUE!</v>
      </c>
      <c r="V11" s="63">
        <f t="shared" si="15"/>
        <v>689.05114556815556</v>
      </c>
      <c r="W11" s="63">
        <f t="shared" si="16"/>
        <v>0.35406838188804046</v>
      </c>
      <c r="X11" s="63">
        <f t="shared" si="17"/>
        <v>64.586022496773012</v>
      </c>
      <c r="Y11" s="63">
        <f t="shared" si="18"/>
        <v>0.79265562024182712</v>
      </c>
      <c r="Z11" s="63">
        <f t="shared" si="19"/>
        <v>4.5091221837533029</v>
      </c>
      <c r="AA11" s="63" t="e">
        <f t="shared" si="20"/>
        <v>#VALUE!</v>
      </c>
      <c r="AB11" s="64">
        <f t="shared" si="21"/>
        <v>5.8817852801379047</v>
      </c>
      <c r="AC11" s="64">
        <f t="shared" si="22"/>
        <v>1.8712984614345988E-3</v>
      </c>
      <c r="AD11" s="64">
        <f t="shared" si="23"/>
        <v>0.49237659330324318</v>
      </c>
      <c r="AE11" s="64">
        <f t="shared" si="24"/>
        <v>6.7449146116102684E-4</v>
      </c>
      <c r="AF11" s="64">
        <f t="shared" si="25"/>
        <v>3.9341123261615327E-3</v>
      </c>
      <c r="AG11" s="64" t="e">
        <f t="shared" si="26"/>
        <v>#VALUE!</v>
      </c>
    </row>
    <row r="12" spans="1:36" ht="18" customHeight="1" x14ac:dyDescent="0.25">
      <c r="A12" s="8">
        <v>10</v>
      </c>
      <c r="B12" s="39" t="s">
        <v>71</v>
      </c>
      <c r="C12" s="8">
        <v>30.6</v>
      </c>
      <c r="D12" s="19">
        <v>379.77589999999998</v>
      </c>
      <c r="E12" s="19">
        <v>0.35560000000000003</v>
      </c>
      <c r="F12" s="19">
        <v>32.2072</v>
      </c>
      <c r="G12" s="19" t="s">
        <v>139</v>
      </c>
      <c r="H12" s="19">
        <v>6.1014999999999997</v>
      </c>
      <c r="I12" s="19" t="s">
        <v>139</v>
      </c>
      <c r="J12" s="18">
        <f t="shared" si="3"/>
        <v>364.10086289549372</v>
      </c>
      <c r="K12" s="18">
        <f t="shared" si="4"/>
        <v>0.50874471086036677</v>
      </c>
      <c r="L12" s="18">
        <f t="shared" si="5"/>
        <v>38.670468187274906</v>
      </c>
      <c r="M12" s="18" t="e">
        <f t="shared" si="6"/>
        <v>#VALUE!</v>
      </c>
      <c r="N12" s="18">
        <f t="shared" si="7"/>
        <v>4.7307872174590795</v>
      </c>
      <c r="O12" s="18" t="e">
        <f t="shared" si="8"/>
        <v>#VALUE!</v>
      </c>
      <c r="P12" s="28">
        <f t="shared" si="9"/>
        <v>0.83291047067596602</v>
      </c>
      <c r="Q12" s="28">
        <f t="shared" si="10"/>
        <v>1.1637950902034532E-3</v>
      </c>
      <c r="R12" s="28">
        <f t="shared" si="11"/>
        <v>8.8461855330367434E-2</v>
      </c>
      <c r="S12" s="28" t="e">
        <f t="shared" si="12"/>
        <v>#VALUE!</v>
      </c>
      <c r="T12" s="28">
        <f t="shared" si="13"/>
        <v>1.0822062262161293E-2</v>
      </c>
      <c r="U12" s="28" t="e">
        <f t="shared" si="14"/>
        <v>#VALUE!</v>
      </c>
      <c r="V12" s="63">
        <f t="shared" si="15"/>
        <v>832.91047067596605</v>
      </c>
      <c r="W12" s="63">
        <f t="shared" si="16"/>
        <v>1.1637950902034533</v>
      </c>
      <c r="X12" s="63">
        <f t="shared" si="17"/>
        <v>88.461855330367428</v>
      </c>
      <c r="Y12" s="63" t="e">
        <f t="shared" si="18"/>
        <v>#VALUE!</v>
      </c>
      <c r="Z12" s="63">
        <f t="shared" si="19"/>
        <v>10.822062262161293</v>
      </c>
      <c r="AA12" s="63" t="e">
        <f t="shared" si="20"/>
        <v>#VALUE!</v>
      </c>
      <c r="AB12" s="64">
        <f t="shared" si="21"/>
        <v>7.1097778120014175</v>
      </c>
      <c r="AC12" s="64">
        <f t="shared" si="22"/>
        <v>6.1508117446406278E-3</v>
      </c>
      <c r="AD12" s="64">
        <f t="shared" si="23"/>
        <v>0.67439587206391172</v>
      </c>
      <c r="AE12" s="64" t="e">
        <f t="shared" si="24"/>
        <v>#VALUE!</v>
      </c>
      <c r="AF12" s="64">
        <f t="shared" si="25"/>
        <v>9.4420170501162935E-3</v>
      </c>
      <c r="AG12" s="64" t="e">
        <f t="shared" si="26"/>
        <v>#VALUE!</v>
      </c>
    </row>
    <row r="13" spans="1:36" ht="18" customHeight="1" x14ac:dyDescent="0.25">
      <c r="A13" s="11">
        <v>8</v>
      </c>
      <c r="B13" s="39" t="s">
        <v>73</v>
      </c>
      <c r="C13" s="11">
        <v>31.4</v>
      </c>
      <c r="D13" s="19">
        <v>548.41420000000005</v>
      </c>
      <c r="E13" s="19" t="s">
        <v>139</v>
      </c>
      <c r="F13" s="19">
        <v>47.615699999999997</v>
      </c>
      <c r="G13" s="19">
        <v>0.23</v>
      </c>
      <c r="H13" s="19">
        <v>3.4194</v>
      </c>
      <c r="I13" s="19">
        <v>3.7027000000000001</v>
      </c>
      <c r="J13" s="18">
        <f t="shared" si="3"/>
        <v>525.78667305848523</v>
      </c>
      <c r="K13" s="18" t="e">
        <f t="shared" si="4"/>
        <v>#VALUE!</v>
      </c>
      <c r="L13" s="18">
        <f t="shared" si="5"/>
        <v>57.168067226890756</v>
      </c>
      <c r="M13" s="18">
        <f t="shared" si="6"/>
        <v>0.28204081632653066</v>
      </c>
      <c r="N13" s="18">
        <f t="shared" si="7"/>
        <v>2.6402961808261889</v>
      </c>
      <c r="O13" s="18">
        <f t="shared" si="8"/>
        <v>2.6774052478134114</v>
      </c>
      <c r="P13" s="28">
        <f t="shared" si="9"/>
        <v>1.172135895353311</v>
      </c>
      <c r="Q13" s="28" t="e">
        <f t="shared" si="10"/>
        <v>#VALUE!</v>
      </c>
      <c r="R13" s="28">
        <f t="shared" si="11"/>
        <v>0.1274447358561259</v>
      </c>
      <c r="S13" s="28">
        <f t="shared" si="12"/>
        <v>6.2875341219290276E-4</v>
      </c>
      <c r="T13" s="28">
        <f t="shared" si="13"/>
        <v>5.8860105941985104E-3</v>
      </c>
      <c r="U13" s="28">
        <f t="shared" si="14"/>
        <v>5.9687378135967776E-3</v>
      </c>
      <c r="V13" s="63">
        <f t="shared" si="15"/>
        <v>1172.1358953533111</v>
      </c>
      <c r="W13" s="63" t="e">
        <f t="shared" si="16"/>
        <v>#VALUE!</v>
      </c>
      <c r="X13" s="63">
        <f t="shared" si="17"/>
        <v>127.4447358561259</v>
      </c>
      <c r="Y13" s="63">
        <f t="shared" si="18"/>
        <v>0.62875341219290282</v>
      </c>
      <c r="Z13" s="63">
        <f t="shared" si="19"/>
        <v>5.8860105941985106</v>
      </c>
      <c r="AA13" s="63">
        <f t="shared" si="20"/>
        <v>5.9687378135967775</v>
      </c>
      <c r="AB13" s="64">
        <f t="shared" si="21"/>
        <v>10.005428043988998</v>
      </c>
      <c r="AC13" s="64" t="e">
        <f t="shared" si="22"/>
        <v>#VALUE!</v>
      </c>
      <c r="AD13" s="64">
        <f t="shared" si="23"/>
        <v>0.97158491031718586</v>
      </c>
      <c r="AE13" s="64">
        <f t="shared" si="24"/>
        <v>5.3502277265199904E-4</v>
      </c>
      <c r="AF13" s="64">
        <f t="shared" si="25"/>
        <v>5.135417912157561E-3</v>
      </c>
      <c r="AG13" s="64">
        <f t="shared" si="26"/>
        <v>3.703609961278715E-2</v>
      </c>
    </row>
    <row r="14" spans="1:36" ht="18" customHeight="1" x14ac:dyDescent="0.25">
      <c r="A14" s="8">
        <v>9</v>
      </c>
      <c r="B14" s="39" t="s">
        <v>143</v>
      </c>
      <c r="C14" s="8">
        <v>32.700000000000003</v>
      </c>
      <c r="D14" s="19">
        <v>296.33100000000002</v>
      </c>
      <c r="E14" s="19" t="s">
        <v>139</v>
      </c>
      <c r="F14" s="19">
        <v>22.8371</v>
      </c>
      <c r="G14" s="19" t="s">
        <v>139</v>
      </c>
      <c r="H14" s="19" t="s">
        <v>139</v>
      </c>
      <c r="I14" s="19" t="s">
        <v>139</v>
      </c>
      <c r="J14" s="18">
        <f t="shared" si="3"/>
        <v>284.09616490891659</v>
      </c>
      <c r="K14" s="18" t="e">
        <f t="shared" si="4"/>
        <v>#VALUE!</v>
      </c>
      <c r="L14" s="18">
        <f t="shared" si="5"/>
        <v>27.421848739495793</v>
      </c>
      <c r="M14" s="18" t="e">
        <f t="shared" si="6"/>
        <v>#VALUE!</v>
      </c>
      <c r="N14" s="18" t="e">
        <f t="shared" si="7"/>
        <v>#VALUE!</v>
      </c>
      <c r="O14" s="18" t="e">
        <f t="shared" si="8"/>
        <v>#VALUE!</v>
      </c>
      <c r="P14" s="28">
        <f t="shared" si="9"/>
        <v>0.60815692793957676</v>
      </c>
      <c r="Q14" s="28" t="e">
        <f t="shared" si="10"/>
        <v>#VALUE!</v>
      </c>
      <c r="R14" s="28">
        <f t="shared" si="11"/>
        <v>5.8701205252743284E-2</v>
      </c>
      <c r="S14" s="28" t="e">
        <f t="shared" si="12"/>
        <v>#VALUE!</v>
      </c>
      <c r="T14" s="28" t="e">
        <f t="shared" si="13"/>
        <v>#VALUE!</v>
      </c>
      <c r="U14" s="28" t="e">
        <f t="shared" si="14"/>
        <v>#VALUE!</v>
      </c>
      <c r="V14" s="63">
        <f t="shared" si="15"/>
        <v>608.1569279395768</v>
      </c>
      <c r="W14" s="63" t="e">
        <f t="shared" si="16"/>
        <v>#VALUE!</v>
      </c>
      <c r="X14" s="63">
        <f t="shared" si="17"/>
        <v>58.701205252743286</v>
      </c>
      <c r="Y14" s="63" t="e">
        <f t="shared" si="18"/>
        <v>#VALUE!</v>
      </c>
      <c r="Z14" s="63" t="e">
        <f t="shared" si="19"/>
        <v>#VALUE!</v>
      </c>
      <c r="AA14" s="63" t="e">
        <f t="shared" si="20"/>
        <v>#VALUE!</v>
      </c>
      <c r="AB14" s="64">
        <f t="shared" si="21"/>
        <v>5.1912669905213553</v>
      </c>
      <c r="AC14" s="64" t="e">
        <f t="shared" si="22"/>
        <v>#VALUE!</v>
      </c>
      <c r="AD14" s="64">
        <f t="shared" si="23"/>
        <v>0.44751322883498984</v>
      </c>
      <c r="AE14" s="64" t="e">
        <f t="shared" si="24"/>
        <v>#VALUE!</v>
      </c>
      <c r="AF14" s="64" t="e">
        <f t="shared" si="25"/>
        <v>#VALUE!</v>
      </c>
      <c r="AG14" s="64" t="e">
        <f t="shared" si="26"/>
        <v>#VALUE!</v>
      </c>
    </row>
    <row r="15" spans="1:36" ht="18" customHeight="1" x14ac:dyDescent="0.25">
      <c r="A15" s="8">
        <v>7</v>
      </c>
      <c r="B15" s="39" t="s">
        <v>142</v>
      </c>
      <c r="C15" s="8">
        <v>30.9</v>
      </c>
      <c r="D15" s="19">
        <v>253.00020000000001</v>
      </c>
      <c r="E15" s="19">
        <v>0.62939999999999996</v>
      </c>
      <c r="F15" s="19">
        <v>10.6167</v>
      </c>
      <c r="G15" s="19" t="s">
        <v>139</v>
      </c>
      <c r="H15" s="19">
        <v>17.256699999999999</v>
      </c>
      <c r="I15" s="19" t="s">
        <v>139</v>
      </c>
      <c r="J15" s="18">
        <f t="shared" si="3"/>
        <v>242.55177372962606</v>
      </c>
      <c r="K15" s="18">
        <f t="shared" si="4"/>
        <v>0.89492242595204508</v>
      </c>
      <c r="L15" s="18">
        <f t="shared" si="5"/>
        <v>12.751500600240096</v>
      </c>
      <c r="M15" s="18" t="e">
        <f t="shared" si="6"/>
        <v>#VALUE!</v>
      </c>
      <c r="N15" s="18">
        <f t="shared" si="7"/>
        <v>13.425409197194076</v>
      </c>
      <c r="O15" s="18" t="e">
        <f t="shared" si="8"/>
        <v>#VALUE!</v>
      </c>
      <c r="P15" s="28">
        <f t="shared" si="9"/>
        <v>0.54947003757520474</v>
      </c>
      <c r="Q15" s="28">
        <f t="shared" si="10"/>
        <v>2.0273323565256685E-3</v>
      </c>
      <c r="R15" s="28">
        <f t="shared" si="11"/>
        <v>2.8886894563650702E-2</v>
      </c>
      <c r="S15" s="28" t="e">
        <f t="shared" si="12"/>
        <v>#VALUE!</v>
      </c>
      <c r="T15" s="28">
        <f t="shared" si="13"/>
        <v>3.0413548343158105E-2</v>
      </c>
      <c r="U15" s="28" t="e">
        <f t="shared" si="14"/>
        <v>#VALUE!</v>
      </c>
      <c r="V15" s="63">
        <f t="shared" si="15"/>
        <v>549.47003757520474</v>
      </c>
      <c r="W15" s="63">
        <f t="shared" si="16"/>
        <v>2.0273323565256685</v>
      </c>
      <c r="X15" s="63">
        <f t="shared" si="17"/>
        <v>28.886894563650703</v>
      </c>
      <c r="Y15" s="63" t="e">
        <f t="shared" si="18"/>
        <v>#VALUE!</v>
      </c>
      <c r="Z15" s="63">
        <f t="shared" si="19"/>
        <v>30.413548343158105</v>
      </c>
      <c r="AA15" s="63" t="e">
        <f t="shared" si="20"/>
        <v>#VALUE!</v>
      </c>
      <c r="AB15" s="64">
        <f t="shared" si="21"/>
        <v>4.6903118871122897</v>
      </c>
      <c r="AC15" s="64">
        <f t="shared" si="22"/>
        <v>1.0714720979470791E-2</v>
      </c>
      <c r="AD15" s="64">
        <f t="shared" si="23"/>
        <v>0.22022149973813546</v>
      </c>
      <c r="AE15" s="64" t="e">
        <f t="shared" si="24"/>
        <v>#VALUE!</v>
      </c>
      <c r="AF15" s="64">
        <f t="shared" si="25"/>
        <v>2.6535168164268604E-2</v>
      </c>
      <c r="AG15" s="64" t="e">
        <f t="shared" si="26"/>
        <v>#VALUE!</v>
      </c>
    </row>
    <row r="16" spans="1:36" ht="18" customHeight="1" x14ac:dyDescent="0.25">
      <c r="A16" s="8">
        <v>4</v>
      </c>
      <c r="B16" s="54" t="s">
        <v>65</v>
      </c>
      <c r="C16" s="8">
        <v>29.4</v>
      </c>
      <c r="D16" s="19">
        <v>237.12180000000001</v>
      </c>
      <c r="E16" s="19">
        <v>4.4353999999999996</v>
      </c>
      <c r="F16" s="19">
        <v>46.099200000000003</v>
      </c>
      <c r="G16" s="19">
        <v>0.10630000000000001</v>
      </c>
      <c r="H16" s="19">
        <v>3.7446000000000002</v>
      </c>
      <c r="I16" s="19">
        <v>6.4748999999999999</v>
      </c>
      <c r="J16" s="18">
        <f t="shared" si="3"/>
        <v>227.32799616490894</v>
      </c>
      <c r="K16" s="18">
        <f t="shared" si="4"/>
        <v>6.2630465444287715</v>
      </c>
      <c r="L16" s="18">
        <f t="shared" si="5"/>
        <v>55.347539015606245</v>
      </c>
      <c r="M16" s="18">
        <f t="shared" si="6"/>
        <v>0.11374149659863948</v>
      </c>
      <c r="N16" s="18">
        <f t="shared" si="7"/>
        <v>2.8937646141855029</v>
      </c>
      <c r="O16" s="18">
        <f t="shared" si="8"/>
        <v>4.6979591836734702</v>
      </c>
      <c r="P16" s="28">
        <f t="shared" si="9"/>
        <v>0.54125713372597373</v>
      </c>
      <c r="Q16" s="28">
        <f t="shared" si="10"/>
        <v>1.4912015581973265E-2</v>
      </c>
      <c r="R16" s="28">
        <f t="shared" si="11"/>
        <v>0.13177985479906248</v>
      </c>
      <c r="S16" s="28">
        <f t="shared" si="12"/>
        <v>2.7081308713961785E-4</v>
      </c>
      <c r="T16" s="28">
        <f t="shared" si="13"/>
        <v>6.8899157480607218E-3</v>
      </c>
      <c r="U16" s="28">
        <f t="shared" si="14"/>
        <v>1.1185617103984451E-2</v>
      </c>
      <c r="V16" s="63">
        <f t="shared" si="15"/>
        <v>541.25713372597374</v>
      </c>
      <c r="W16" s="63">
        <f t="shared" si="16"/>
        <v>14.912015581973266</v>
      </c>
      <c r="X16" s="63">
        <f t="shared" si="17"/>
        <v>131.77985479906249</v>
      </c>
      <c r="Y16" s="63">
        <f t="shared" si="18"/>
        <v>0.27081308713961783</v>
      </c>
      <c r="Z16" s="63">
        <f t="shared" si="19"/>
        <v>6.889915748060722</v>
      </c>
      <c r="AA16" s="63">
        <f t="shared" si="20"/>
        <v>11.185617103984452</v>
      </c>
      <c r="AB16" s="64">
        <f t="shared" si="21"/>
        <v>4.6202060070505651</v>
      </c>
      <c r="AC16" s="64">
        <f t="shared" si="22"/>
        <v>7.8811984472138177E-2</v>
      </c>
      <c r="AD16" s="64">
        <f t="shared" si="23"/>
        <v>1.0046340285965183</v>
      </c>
      <c r="AE16" s="64">
        <f t="shared" si="24"/>
        <v>2.3044196014229001E-4</v>
      </c>
      <c r="AF16" s="64">
        <f t="shared" si="25"/>
        <v>6.0113036121141215E-3</v>
      </c>
      <c r="AG16" s="64">
        <f t="shared" si="26"/>
        <v>6.9406906825418543E-2</v>
      </c>
    </row>
    <row r="17" spans="1:33" ht="18" customHeight="1" x14ac:dyDescent="0.25">
      <c r="A17" s="8">
        <v>20</v>
      </c>
      <c r="B17" s="54" t="s">
        <v>87</v>
      </c>
      <c r="C17" s="8">
        <v>31.1</v>
      </c>
      <c r="D17" s="19">
        <v>105.59139999999999</v>
      </c>
      <c r="E17" s="19">
        <v>3.3708</v>
      </c>
      <c r="F17" s="19">
        <v>15.418100000000001</v>
      </c>
      <c r="G17" s="19" t="s">
        <v>139</v>
      </c>
      <c r="H17" s="19">
        <v>7.5750999999999999</v>
      </c>
      <c r="I17" s="19" t="s">
        <v>139</v>
      </c>
      <c r="J17" s="18">
        <f t="shared" si="3"/>
        <v>101.22023010546499</v>
      </c>
      <c r="K17" s="18">
        <f t="shared" si="4"/>
        <v>4.7614950634696758</v>
      </c>
      <c r="L17" s="18">
        <f t="shared" si="5"/>
        <v>18.515486194477795</v>
      </c>
      <c r="M17" s="18" t="e">
        <f t="shared" si="6"/>
        <v>#VALUE!</v>
      </c>
      <c r="N17" s="18">
        <f t="shared" si="7"/>
        <v>5.8793452844894771</v>
      </c>
      <c r="O17" s="18" t="e">
        <f t="shared" si="8"/>
        <v>#VALUE!</v>
      </c>
      <c r="P17" s="28">
        <f t="shared" si="9"/>
        <v>0.22782688448175401</v>
      </c>
      <c r="Q17" s="28">
        <f t="shared" si="10"/>
        <v>1.0717191461185764E-2</v>
      </c>
      <c r="R17" s="28">
        <f t="shared" si="11"/>
        <v>4.1674727768921081E-2</v>
      </c>
      <c r="S17" s="28" t="e">
        <f t="shared" si="12"/>
        <v>#VALUE!</v>
      </c>
      <c r="T17" s="28">
        <f t="shared" si="13"/>
        <v>1.3233253051905576E-2</v>
      </c>
      <c r="U17" s="28" t="e">
        <f t="shared" si="14"/>
        <v>#VALUE!</v>
      </c>
      <c r="V17" s="63">
        <f t="shared" si="15"/>
        <v>227.82688448175401</v>
      </c>
      <c r="W17" s="63">
        <f t="shared" si="16"/>
        <v>10.717191461185765</v>
      </c>
      <c r="X17" s="63">
        <f t="shared" si="17"/>
        <v>41.67472776892108</v>
      </c>
      <c r="Y17" s="63" t="e">
        <f t="shared" si="18"/>
        <v>#VALUE!</v>
      </c>
      <c r="Z17" s="63">
        <f t="shared" si="19"/>
        <v>13.233253051905576</v>
      </c>
      <c r="AA17" s="63" t="e">
        <f t="shared" si="20"/>
        <v>#VALUE!</v>
      </c>
      <c r="AB17" s="64">
        <f t="shared" si="21"/>
        <v>1.9447450659987537</v>
      </c>
      <c r="AC17" s="64">
        <f t="shared" si="22"/>
        <v>5.6641781413169306E-2</v>
      </c>
      <c r="AD17" s="64">
        <f t="shared" si="23"/>
        <v>0.31771054622115302</v>
      </c>
      <c r="AE17" s="64" t="e">
        <f t="shared" si="24"/>
        <v>#VALUE!</v>
      </c>
      <c r="AF17" s="64">
        <f t="shared" si="25"/>
        <v>1.1545729262847748E-2</v>
      </c>
      <c r="AG17" s="64" t="e">
        <f t="shared" si="26"/>
        <v>#VALUE!</v>
      </c>
    </row>
    <row r="18" spans="1:33" ht="18" customHeight="1" x14ac:dyDescent="0.25">
      <c r="A18" s="8">
        <v>5</v>
      </c>
      <c r="B18" s="54" t="s">
        <v>66</v>
      </c>
      <c r="C18" s="8">
        <v>31</v>
      </c>
      <c r="D18" s="19">
        <v>109.4461</v>
      </c>
      <c r="E18" s="19">
        <v>1.1999999999999999E-3</v>
      </c>
      <c r="F18" s="19">
        <v>27.867699999999999</v>
      </c>
      <c r="G18" s="19">
        <v>9.5699999999999993E-2</v>
      </c>
      <c r="H18" s="19">
        <v>7.9170999999999996</v>
      </c>
      <c r="I18" s="19" t="s">
        <v>139</v>
      </c>
      <c r="J18" s="18">
        <f t="shared" si="3"/>
        <v>104.91601150527325</v>
      </c>
      <c r="K18" s="18">
        <f t="shared" si="4"/>
        <v>8.8857545839210149E-3</v>
      </c>
      <c r="L18" s="18">
        <f t="shared" si="5"/>
        <v>33.460984393757499</v>
      </c>
      <c r="M18" s="18">
        <f t="shared" si="6"/>
        <v>9.9319727891156465E-2</v>
      </c>
      <c r="N18" s="18">
        <f t="shared" si="7"/>
        <v>6.1459080280592362</v>
      </c>
      <c r="O18" s="18" t="e">
        <f t="shared" si="8"/>
        <v>#VALUE!</v>
      </c>
      <c r="P18" s="28">
        <f t="shared" si="9"/>
        <v>0.23690712275384279</v>
      </c>
      <c r="Q18" s="28">
        <f t="shared" si="10"/>
        <v>2.0064607124982937E-5</v>
      </c>
      <c r="R18" s="28">
        <f t="shared" si="11"/>
        <v>7.5557061534291134E-2</v>
      </c>
      <c r="S18" s="28">
        <f t="shared" si="12"/>
        <v>2.2427035330261139E-4</v>
      </c>
      <c r="T18" s="28">
        <f t="shared" si="13"/>
        <v>1.3877856837553115E-2</v>
      </c>
      <c r="U18" s="28" t="e">
        <f t="shared" si="14"/>
        <v>#VALUE!</v>
      </c>
      <c r="V18" s="63">
        <f t="shared" si="15"/>
        <v>236.9071227538428</v>
      </c>
      <c r="W18" s="63">
        <f t="shared" si="16"/>
        <v>2.0064607124982935E-2</v>
      </c>
      <c r="X18" s="63">
        <f t="shared" si="17"/>
        <v>75.557061534291137</v>
      </c>
      <c r="Y18" s="63">
        <f t="shared" si="18"/>
        <v>0.22427035330261139</v>
      </c>
      <c r="Z18" s="63">
        <f t="shared" si="19"/>
        <v>13.877856837553114</v>
      </c>
      <c r="AA18" s="63" t="e">
        <f t="shared" si="20"/>
        <v>#VALUE!</v>
      </c>
      <c r="AB18" s="64">
        <f t="shared" si="21"/>
        <v>2.0222545689615261</v>
      </c>
      <c r="AC18" s="64">
        <f t="shared" si="22"/>
        <v>1.0604411566504379E-4</v>
      </c>
      <c r="AD18" s="64">
        <f t="shared" si="23"/>
        <v>0.57601516737025538</v>
      </c>
      <c r="AE18" s="64">
        <f t="shared" si="24"/>
        <v>1.9083752695531051E-4</v>
      </c>
      <c r="AF18" s="64">
        <f t="shared" si="25"/>
        <v>1.2108132230712216E-2</v>
      </c>
      <c r="AG18" s="64" t="e">
        <f t="shared" si="26"/>
        <v>#VALUE!</v>
      </c>
    </row>
    <row r="19" spans="1:33" ht="18" customHeight="1" x14ac:dyDescent="0.25">
      <c r="A19" s="8">
        <v>24</v>
      </c>
      <c r="B19" s="54" t="s">
        <v>91</v>
      </c>
      <c r="C19" s="8">
        <v>33.6</v>
      </c>
      <c r="D19" s="19">
        <v>2.9912999999999998</v>
      </c>
      <c r="E19" s="19" t="s">
        <v>139</v>
      </c>
      <c r="F19" s="19">
        <v>12.246</v>
      </c>
      <c r="G19" s="19" t="s">
        <v>139</v>
      </c>
      <c r="H19" s="19" t="s">
        <v>139</v>
      </c>
      <c r="I19" s="19" t="s">
        <v>139</v>
      </c>
      <c r="J19" s="18">
        <f t="shared" si="3"/>
        <v>2.8500479386385424</v>
      </c>
      <c r="K19" s="18" t="e">
        <f t="shared" si="4"/>
        <v>#VALUE!</v>
      </c>
      <c r="L19" s="18">
        <f t="shared" si="5"/>
        <v>14.707442977190876</v>
      </c>
      <c r="M19" s="18" t="e">
        <f t="shared" si="6"/>
        <v>#VALUE!</v>
      </c>
      <c r="N19" s="18" t="e">
        <f t="shared" si="7"/>
        <v>#VALUE!</v>
      </c>
      <c r="O19" s="18" t="e">
        <f t="shared" si="8"/>
        <v>#VALUE!</v>
      </c>
      <c r="P19" s="28">
        <f t="shared" si="9"/>
        <v>5.9375998721636295E-3</v>
      </c>
      <c r="Q19" s="28" t="e">
        <f t="shared" si="10"/>
        <v>#VALUE!</v>
      </c>
      <c r="R19" s="28">
        <f t="shared" si="11"/>
        <v>3.0640506202480988E-2</v>
      </c>
      <c r="S19" s="28" t="e">
        <f t="shared" si="12"/>
        <v>#VALUE!</v>
      </c>
      <c r="T19" s="28" t="e">
        <f t="shared" si="13"/>
        <v>#VALUE!</v>
      </c>
      <c r="U19" s="28" t="e">
        <f t="shared" si="14"/>
        <v>#VALUE!</v>
      </c>
      <c r="V19" s="63">
        <f t="shared" si="15"/>
        <v>5.9375998721636298</v>
      </c>
      <c r="W19" s="63" t="e">
        <f t="shared" si="16"/>
        <v>#VALUE!</v>
      </c>
      <c r="X19" s="63">
        <f t="shared" si="17"/>
        <v>30.640506202480989</v>
      </c>
      <c r="Y19" s="63" t="e">
        <f t="shared" si="18"/>
        <v>#VALUE!</v>
      </c>
      <c r="Z19" s="63" t="e">
        <f t="shared" si="19"/>
        <v>#VALUE!</v>
      </c>
      <c r="AA19" s="63" t="e">
        <f t="shared" si="20"/>
        <v>#VALUE!</v>
      </c>
      <c r="AB19" s="64">
        <f t="shared" si="21"/>
        <v>5.0683737705195304E-2</v>
      </c>
      <c r="AC19" s="64" t="e">
        <f t="shared" si="22"/>
        <v>#VALUE!</v>
      </c>
      <c r="AD19" s="64">
        <f t="shared" si="23"/>
        <v>0.23359029520386201</v>
      </c>
      <c r="AE19" s="64" t="e">
        <f t="shared" si="24"/>
        <v>#VALUE!</v>
      </c>
      <c r="AF19" s="64" t="e">
        <f t="shared" si="25"/>
        <v>#VALUE!</v>
      </c>
      <c r="AG19" s="64" t="e">
        <f t="shared" si="26"/>
        <v>#VALUE!</v>
      </c>
    </row>
    <row r="20" spans="1:33" ht="18" customHeight="1" x14ac:dyDescent="0.25">
      <c r="A20" s="8">
        <v>1</v>
      </c>
      <c r="B20" s="54" t="s">
        <v>60</v>
      </c>
      <c r="C20" s="8">
        <v>15.2</v>
      </c>
      <c r="D20" s="19">
        <v>67.071299999999994</v>
      </c>
      <c r="E20" s="19">
        <v>1.3199000000000001</v>
      </c>
      <c r="F20" s="19">
        <v>32.867600000000003</v>
      </c>
      <c r="G20" s="19">
        <v>0.29189999999999999</v>
      </c>
      <c r="H20" s="19">
        <v>25.0108</v>
      </c>
      <c r="I20" s="19" t="s">
        <v>139</v>
      </c>
      <c r="J20" s="18">
        <f t="shared" si="3"/>
        <v>64.288207094918505</v>
      </c>
      <c r="K20" s="18">
        <f t="shared" si="4"/>
        <v>1.8688293370944993</v>
      </c>
      <c r="L20" s="18">
        <f t="shared" si="5"/>
        <v>39.463265306122452</v>
      </c>
      <c r="M20" s="18">
        <f t="shared" si="6"/>
        <v>0.36625850340136057</v>
      </c>
      <c r="N20" s="18">
        <f t="shared" si="7"/>
        <v>19.469134840218238</v>
      </c>
      <c r="O20" s="18" t="e">
        <f t="shared" si="8"/>
        <v>#VALUE!</v>
      </c>
      <c r="P20" s="28">
        <f t="shared" si="9"/>
        <v>0.29606411162133528</v>
      </c>
      <c r="Q20" s="28">
        <f t="shared" si="10"/>
        <v>8.6064508945141414E-3</v>
      </c>
      <c r="R20" s="28">
        <f t="shared" si="11"/>
        <v>0.18173872180451131</v>
      </c>
      <c r="S20" s="28">
        <f t="shared" si="12"/>
        <v>1.6867167919799499E-3</v>
      </c>
      <c r="T20" s="28">
        <f t="shared" si="13"/>
        <v>8.9660489395741894E-2</v>
      </c>
      <c r="U20" s="31" t="s">
        <v>140</v>
      </c>
      <c r="V20" s="63">
        <f t="shared" si="15"/>
        <v>296.06411162133526</v>
      </c>
      <c r="W20" s="63">
        <f t="shared" si="16"/>
        <v>8.6064508945141416</v>
      </c>
      <c r="X20" s="63">
        <f t="shared" si="17"/>
        <v>181.7387218045113</v>
      </c>
      <c r="Y20" s="63">
        <f t="shared" si="18"/>
        <v>1.6867167919799499</v>
      </c>
      <c r="Z20" s="63">
        <f t="shared" si="19"/>
        <v>89.660489395741891</v>
      </c>
      <c r="AA20" s="63" t="e">
        <f t="shared" si="20"/>
        <v>#VALUE!</v>
      </c>
      <c r="AB20" s="64">
        <f t="shared" si="21"/>
        <v>2.5272224636904417</v>
      </c>
      <c r="AC20" s="64">
        <f t="shared" si="22"/>
        <v>4.5486236956366687E-2</v>
      </c>
      <c r="AD20" s="64">
        <f t="shared" si="23"/>
        <v>1.3854993581291075</v>
      </c>
      <c r="AE20" s="64">
        <f t="shared" si="24"/>
        <v>1.4352715662828562E-3</v>
      </c>
      <c r="AF20" s="64">
        <f t="shared" si="25"/>
        <v>7.8226852617210407E-2</v>
      </c>
      <c r="AG20" s="64" t="e">
        <f t="shared" si="26"/>
        <v>#VALUE!</v>
      </c>
    </row>
    <row r="21" spans="1:33" ht="18" customHeight="1" x14ac:dyDescent="0.25">
      <c r="A21" s="8">
        <v>3</v>
      </c>
      <c r="B21" s="52" t="s">
        <v>148</v>
      </c>
      <c r="C21" s="8">
        <v>43.8</v>
      </c>
      <c r="D21" s="19">
        <v>56.407800000000002</v>
      </c>
      <c r="E21" s="19">
        <v>3.2000000000000002E-3</v>
      </c>
      <c r="F21" s="19">
        <v>4.8441999999999998</v>
      </c>
      <c r="G21" s="19" t="s">
        <v>139</v>
      </c>
      <c r="H21" s="19" t="s">
        <v>139</v>
      </c>
      <c r="I21" s="19" t="s">
        <v>139</v>
      </c>
      <c r="J21" s="18">
        <f t="shared" si="3"/>
        <v>54.064333652924255</v>
      </c>
      <c r="K21" s="18">
        <f t="shared" si="4"/>
        <v>1.1706629055007052E-2</v>
      </c>
      <c r="L21" s="18">
        <f t="shared" si="5"/>
        <v>5.8217286914765909</v>
      </c>
      <c r="M21" s="18" t="e">
        <f t="shared" si="6"/>
        <v>#VALUE!</v>
      </c>
      <c r="N21" s="18" t="e">
        <f t="shared" si="7"/>
        <v>#VALUE!</v>
      </c>
      <c r="O21" s="18" t="e">
        <f t="shared" si="8"/>
        <v>#VALUE!</v>
      </c>
      <c r="P21" s="28">
        <f t="shared" si="9"/>
        <v>8.6404186203303604E-2</v>
      </c>
      <c r="Q21" s="28">
        <f t="shared" si="10"/>
        <v>1.8709224517134562E-5</v>
      </c>
      <c r="R21" s="28">
        <f t="shared" si="11"/>
        <v>9.3041326119488905E-3</v>
      </c>
      <c r="S21" s="28" t="e">
        <f t="shared" si="12"/>
        <v>#VALUE!</v>
      </c>
      <c r="T21" s="28" t="e">
        <f t="shared" si="13"/>
        <v>#VALUE!</v>
      </c>
      <c r="U21" s="31" t="s">
        <v>140</v>
      </c>
      <c r="V21" s="63">
        <f t="shared" si="15"/>
        <v>86.40418620330361</v>
      </c>
      <c r="W21" s="63">
        <f t="shared" si="16"/>
        <v>1.8709224517134561E-2</v>
      </c>
      <c r="X21" s="63">
        <f t="shared" si="17"/>
        <v>9.3041326119488907</v>
      </c>
      <c r="Y21" s="63" t="e">
        <f t="shared" si="18"/>
        <v>#VALUE!</v>
      </c>
      <c r="Z21" s="63" t="e">
        <f t="shared" si="19"/>
        <v>#VALUE!</v>
      </c>
      <c r="AA21" s="63" t="e">
        <f t="shared" si="20"/>
        <v>#VALUE!</v>
      </c>
      <c r="AB21" s="64">
        <f t="shared" si="21"/>
        <v>0.73755173882461467</v>
      </c>
      <c r="AC21" s="64">
        <f t="shared" si="22"/>
        <v>9.8880738423627503E-5</v>
      </c>
      <c r="AD21" s="64">
        <f t="shared" si="23"/>
        <v>7.0930782575160028E-2</v>
      </c>
      <c r="AE21" s="64" t="e">
        <f t="shared" si="24"/>
        <v>#VALUE!</v>
      </c>
      <c r="AF21" s="64" t="e">
        <f t="shared" si="25"/>
        <v>#VALUE!</v>
      </c>
      <c r="AG21" s="64" t="e">
        <f t="shared" si="26"/>
        <v>#VALUE!</v>
      </c>
    </row>
    <row r="22" spans="1:33" ht="18" customHeight="1" x14ac:dyDescent="0.25">
      <c r="A22" s="8">
        <v>2</v>
      </c>
      <c r="B22" s="52" t="s">
        <v>150</v>
      </c>
      <c r="C22" s="8">
        <v>37.1</v>
      </c>
      <c r="D22" s="19">
        <v>65.043499999999995</v>
      </c>
      <c r="E22" s="19">
        <v>0.18129999999999999</v>
      </c>
      <c r="F22" s="19">
        <v>8.7194000000000003</v>
      </c>
      <c r="G22" s="19">
        <v>1.1492</v>
      </c>
      <c r="H22" s="19">
        <v>10.454000000000001</v>
      </c>
      <c r="I22" s="19" t="s">
        <v>139</v>
      </c>
      <c r="J22" s="18">
        <f t="shared" si="3"/>
        <v>62.344007670182165</v>
      </c>
      <c r="K22" s="18">
        <f t="shared" si="4"/>
        <v>0.26290550070521856</v>
      </c>
      <c r="L22" s="18">
        <f t="shared" si="5"/>
        <v>10.473829531812726</v>
      </c>
      <c r="M22" s="18">
        <f t="shared" si="6"/>
        <v>1.53265306122449</v>
      </c>
      <c r="N22" s="18">
        <f t="shared" si="7"/>
        <v>8.1232268121590021</v>
      </c>
      <c r="O22" s="18" t="e">
        <f t="shared" si="8"/>
        <v>#VALUE!</v>
      </c>
      <c r="P22" s="28">
        <f t="shared" si="9"/>
        <v>0.11763020315128711</v>
      </c>
      <c r="Q22" s="28">
        <f t="shared" si="10"/>
        <v>4.9604811453814819E-4</v>
      </c>
      <c r="R22" s="28">
        <f t="shared" si="11"/>
        <v>1.9761942512854198E-2</v>
      </c>
      <c r="S22" s="28">
        <f t="shared" si="12"/>
        <v>2.8917982287254523E-3</v>
      </c>
      <c r="T22" s="28">
        <f t="shared" si="13"/>
        <v>1.5326843041809436E-2</v>
      </c>
      <c r="U22" s="31" t="s">
        <v>140</v>
      </c>
      <c r="V22" s="63">
        <f t="shared" si="15"/>
        <v>117.63020315128711</v>
      </c>
      <c r="W22" s="63">
        <f t="shared" si="16"/>
        <v>0.49604811453814818</v>
      </c>
      <c r="X22" s="63">
        <f t="shared" si="17"/>
        <v>19.761942512854198</v>
      </c>
      <c r="Y22" s="63">
        <f t="shared" si="18"/>
        <v>2.8917982287254524</v>
      </c>
      <c r="Z22" s="63">
        <f t="shared" si="19"/>
        <v>15.326843041809436</v>
      </c>
      <c r="AA22" s="63" t="e">
        <f t="shared" si="20"/>
        <v>#VALUE!</v>
      </c>
      <c r="AB22" s="64">
        <f t="shared" si="21"/>
        <v>1.0040990452521306</v>
      </c>
      <c r="AC22" s="64">
        <f t="shared" si="22"/>
        <v>2.6216802205916608E-3</v>
      </c>
      <c r="AD22" s="64">
        <f t="shared" si="23"/>
        <v>0.15065671418331808</v>
      </c>
      <c r="AE22" s="64">
        <f t="shared" si="24"/>
        <v>2.4607069739577877E-3</v>
      </c>
      <c r="AF22" s="64">
        <f t="shared" si="25"/>
        <v>1.337234159437551E-2</v>
      </c>
      <c r="AG22" s="64" t="e">
        <f t="shared" si="26"/>
        <v>#VALUE!</v>
      </c>
    </row>
    <row r="23" spans="1:33" ht="18" customHeight="1" x14ac:dyDescent="0.25">
      <c r="A23" s="8">
        <v>33</v>
      </c>
      <c r="B23" s="52" t="s">
        <v>149</v>
      </c>
      <c r="C23" s="8">
        <v>30.6</v>
      </c>
      <c r="D23" s="19">
        <v>261.49529999999999</v>
      </c>
      <c r="E23" s="19" t="s">
        <v>139</v>
      </c>
      <c r="F23" s="19">
        <v>20.1511</v>
      </c>
      <c r="G23" s="19" t="s">
        <v>139</v>
      </c>
      <c r="H23" s="19">
        <v>19.418199999999999</v>
      </c>
      <c r="I23" s="19" t="s">
        <v>139</v>
      </c>
      <c r="J23" s="18">
        <f t="shared" si="3"/>
        <v>250.69664429530198</v>
      </c>
      <c r="K23" s="18" t="e">
        <f t="shared" si="4"/>
        <v>#VALUE!</v>
      </c>
      <c r="L23" s="18">
        <f t="shared" si="5"/>
        <v>24.197358943577431</v>
      </c>
      <c r="M23" s="18" t="e">
        <f t="shared" si="6"/>
        <v>#VALUE!</v>
      </c>
      <c r="N23" s="18">
        <f t="shared" si="7"/>
        <v>15.110132501948559</v>
      </c>
      <c r="O23" s="18" t="e">
        <f t="shared" si="8"/>
        <v>#VALUE!</v>
      </c>
      <c r="P23" s="28">
        <f t="shared" si="9"/>
        <v>0.57348905557748819</v>
      </c>
      <c r="Q23" s="28" t="e">
        <f t="shared" si="10"/>
        <v>#VALUE!</v>
      </c>
      <c r="R23" s="28">
        <f t="shared" si="11"/>
        <v>5.5353435491843787E-2</v>
      </c>
      <c r="S23" s="28" t="e">
        <f t="shared" si="12"/>
        <v>#VALUE!</v>
      </c>
      <c r="T23" s="28">
        <f t="shared" si="13"/>
        <v>3.4565662586156835E-2</v>
      </c>
      <c r="U23" s="28" t="e">
        <f t="shared" ref="U23:U39" si="27">((O23*70)/C23)/1000</f>
        <v>#VALUE!</v>
      </c>
      <c r="V23" s="63">
        <f t="shared" si="15"/>
        <v>573.48905557748822</v>
      </c>
      <c r="W23" s="63" t="e">
        <f t="shared" si="16"/>
        <v>#VALUE!</v>
      </c>
      <c r="X23" s="63">
        <f t="shared" si="17"/>
        <v>55.35343549184379</v>
      </c>
      <c r="Y23" s="63" t="e">
        <f t="shared" si="18"/>
        <v>#VALUE!</v>
      </c>
      <c r="Z23" s="63">
        <f t="shared" si="19"/>
        <v>34.565662586156833</v>
      </c>
      <c r="AA23" s="63" t="e">
        <f t="shared" si="20"/>
        <v>#VALUE!</v>
      </c>
      <c r="AB23" s="64">
        <f t="shared" si="21"/>
        <v>4.8953397829917895</v>
      </c>
      <c r="AC23" s="64" t="e">
        <f t="shared" si="22"/>
        <v>#VALUE!</v>
      </c>
      <c r="AD23" s="64">
        <f t="shared" si="23"/>
        <v>0.42199124425825474</v>
      </c>
      <c r="AE23" s="64" t="e">
        <f t="shared" si="24"/>
        <v>#VALUE!</v>
      </c>
      <c r="AF23" s="64">
        <f t="shared" si="25"/>
        <v>3.015779872457321E-2</v>
      </c>
      <c r="AG23" s="64" t="e">
        <f t="shared" si="26"/>
        <v>#VALUE!</v>
      </c>
    </row>
    <row r="24" spans="1:33" ht="18" customHeight="1" x14ac:dyDescent="0.25">
      <c r="A24" s="8">
        <v>35</v>
      </c>
      <c r="B24" s="8" t="s">
        <v>105</v>
      </c>
      <c r="C24" s="8">
        <v>32.1</v>
      </c>
      <c r="D24" s="19">
        <v>152.70760000000001</v>
      </c>
      <c r="E24" s="19">
        <v>5.0646000000000004</v>
      </c>
      <c r="F24" s="19">
        <v>6.3085000000000004</v>
      </c>
      <c r="G24" s="19" t="s">
        <v>139</v>
      </c>
      <c r="H24" s="19">
        <v>2.4394</v>
      </c>
      <c r="I24" s="19">
        <v>31.276199999999999</v>
      </c>
      <c r="J24" s="18">
        <f t="shared" si="3"/>
        <v>146.39395973154365</v>
      </c>
      <c r="K24" s="18">
        <f t="shared" si="4"/>
        <v>7.1504936530324397</v>
      </c>
      <c r="L24" s="18">
        <f t="shared" si="5"/>
        <v>7.5795918367346946</v>
      </c>
      <c r="M24" s="18" t="e">
        <f t="shared" si="6"/>
        <v>#VALUE!</v>
      </c>
      <c r="N24" s="18">
        <f t="shared" si="7"/>
        <v>1.876461418550273</v>
      </c>
      <c r="O24" s="18">
        <f t="shared" si="8"/>
        <v>22.774708454810497</v>
      </c>
      <c r="P24" s="28">
        <f t="shared" si="9"/>
        <v>0.31923916452361539</v>
      </c>
      <c r="Q24" s="28">
        <f t="shared" si="10"/>
        <v>1.5592976813466379E-2</v>
      </c>
      <c r="R24" s="28">
        <f t="shared" si="11"/>
        <v>1.6528704939919894E-2</v>
      </c>
      <c r="S24" s="28" t="e">
        <f t="shared" si="12"/>
        <v>#VALUE!</v>
      </c>
      <c r="T24" s="28">
        <f t="shared" si="13"/>
        <v>4.0919719407638347E-3</v>
      </c>
      <c r="U24" s="28">
        <f t="shared" si="27"/>
        <v>4.9664473265941887E-2</v>
      </c>
      <c r="V24" s="63">
        <f t="shared" si="15"/>
        <v>319.23916452361539</v>
      </c>
      <c r="W24" s="63">
        <f t="shared" si="16"/>
        <v>15.592976813466379</v>
      </c>
      <c r="X24" s="63">
        <f t="shared" si="17"/>
        <v>16.528704939919894</v>
      </c>
      <c r="Y24" s="63" t="e">
        <f t="shared" si="18"/>
        <v>#VALUE!</v>
      </c>
      <c r="Z24" s="63">
        <f t="shared" si="19"/>
        <v>4.0919719407638349</v>
      </c>
      <c r="AA24" s="63">
        <f t="shared" si="20"/>
        <v>49.664473265941886</v>
      </c>
      <c r="AB24" s="64">
        <f t="shared" si="21"/>
        <v>2.725046218724843</v>
      </c>
      <c r="AC24" s="64">
        <f t="shared" si="22"/>
        <v>8.2410955094690444E-2</v>
      </c>
      <c r="AD24" s="64">
        <f t="shared" si="23"/>
        <v>0.12600787469825797</v>
      </c>
      <c r="AE24" s="64" t="e">
        <f t="shared" si="24"/>
        <v>#VALUE!</v>
      </c>
      <c r="AF24" s="64">
        <f t="shared" si="25"/>
        <v>3.5701576924372118E-3</v>
      </c>
      <c r="AG24" s="64">
        <f t="shared" si="26"/>
        <v>0.3081687345863855</v>
      </c>
    </row>
    <row r="25" spans="1:33" ht="18" customHeight="1" x14ac:dyDescent="0.25">
      <c r="A25" s="8">
        <v>27</v>
      </c>
      <c r="B25" s="8" t="s">
        <v>95</v>
      </c>
      <c r="C25" s="8">
        <v>29.4</v>
      </c>
      <c r="D25" s="19">
        <v>214.98480000000001</v>
      </c>
      <c r="E25" s="19">
        <v>3.1198000000000001</v>
      </c>
      <c r="F25" s="19">
        <v>6.5225999999999997</v>
      </c>
      <c r="G25" s="19">
        <v>2.6617999999999999</v>
      </c>
      <c r="H25" s="19">
        <v>2.1570999999999998</v>
      </c>
      <c r="I25" s="19">
        <v>0.58889999999999998</v>
      </c>
      <c r="J25" s="18">
        <f t="shared" si="3"/>
        <v>206.10364333652925</v>
      </c>
      <c r="K25" s="18">
        <f t="shared" si="4"/>
        <v>4.4074753173483776</v>
      </c>
      <c r="L25" s="18">
        <f t="shared" si="5"/>
        <v>7.8366146458583428</v>
      </c>
      <c r="M25" s="18">
        <f t="shared" si="6"/>
        <v>3.5906122448979594</v>
      </c>
      <c r="N25" s="18">
        <f t="shared" si="7"/>
        <v>1.6564302416212004</v>
      </c>
      <c r="O25" s="18">
        <f t="shared" si="8"/>
        <v>0.4078717201166181</v>
      </c>
      <c r="P25" s="28">
        <f t="shared" si="9"/>
        <v>0.49072296032506968</v>
      </c>
      <c r="Q25" s="28">
        <f t="shared" si="10"/>
        <v>1.0493988850829472E-2</v>
      </c>
      <c r="R25" s="28">
        <f t="shared" si="11"/>
        <v>1.8658606299662723E-2</v>
      </c>
      <c r="S25" s="28">
        <f t="shared" si="12"/>
        <v>8.5490767735665711E-3</v>
      </c>
      <c r="T25" s="28">
        <f t="shared" si="13"/>
        <v>3.943881527669525E-3</v>
      </c>
      <c r="U25" s="28">
        <f t="shared" si="27"/>
        <v>9.7112314313480507E-4</v>
      </c>
      <c r="V25" s="63">
        <f t="shared" si="15"/>
        <v>490.72296032506966</v>
      </c>
      <c r="W25" s="63">
        <f t="shared" si="16"/>
        <v>10.493988850829473</v>
      </c>
      <c r="X25" s="63">
        <f t="shared" si="17"/>
        <v>18.658606299662722</v>
      </c>
      <c r="Y25" s="63">
        <f t="shared" si="18"/>
        <v>8.5490767735665703</v>
      </c>
      <c r="Z25" s="63">
        <f t="shared" si="19"/>
        <v>3.9438815276695252</v>
      </c>
      <c r="AA25" s="63">
        <f t="shared" si="20"/>
        <v>0.97112314313480508</v>
      </c>
      <c r="AB25" s="64">
        <f t="shared" si="21"/>
        <v>4.1888430245417814</v>
      </c>
      <c r="AC25" s="64">
        <f t="shared" si="22"/>
        <v>5.5462125949101382E-2</v>
      </c>
      <c r="AD25" s="64">
        <f t="shared" si="23"/>
        <v>0.14224534427822036</v>
      </c>
      <c r="AE25" s="64">
        <f t="shared" si="24"/>
        <v>7.2746336963100174E-3</v>
      </c>
      <c r="AF25" s="64">
        <f t="shared" si="25"/>
        <v>3.4409519854728178E-3</v>
      </c>
      <c r="AG25" s="64">
        <f t="shared" si="26"/>
        <v>6.0258323599826575E-3</v>
      </c>
    </row>
    <row r="26" spans="1:33" ht="18" customHeight="1" x14ac:dyDescent="0.25">
      <c r="A26" s="8">
        <v>13</v>
      </c>
      <c r="B26" s="67" t="s">
        <v>79</v>
      </c>
      <c r="C26" s="8">
        <v>34.1</v>
      </c>
      <c r="D26" s="19">
        <v>255.9468</v>
      </c>
      <c r="E26" s="19">
        <v>2.8420000000000001</v>
      </c>
      <c r="F26" s="19">
        <v>18.153700000000001</v>
      </c>
      <c r="G26" s="19" t="s">
        <v>139</v>
      </c>
      <c r="H26" s="19" t="s">
        <v>139</v>
      </c>
      <c r="I26" s="19" t="s">
        <v>139</v>
      </c>
      <c r="J26" s="18">
        <f t="shared" si="3"/>
        <v>245.37689357622244</v>
      </c>
      <c r="K26" s="18">
        <f t="shared" si="4"/>
        <v>4.0156558533145272</v>
      </c>
      <c r="L26" s="18">
        <f t="shared" si="5"/>
        <v>21.799519807923168</v>
      </c>
      <c r="M26" s="18" t="e">
        <f t="shared" si="6"/>
        <v>#VALUE!</v>
      </c>
      <c r="N26" s="18" t="e">
        <f t="shared" si="7"/>
        <v>#VALUE!</v>
      </c>
      <c r="O26" s="18" t="e">
        <f t="shared" si="8"/>
        <v>#VALUE!</v>
      </c>
      <c r="P26" s="28">
        <f t="shared" si="9"/>
        <v>0.5037062331476706</v>
      </c>
      <c r="Q26" s="28">
        <f t="shared" si="10"/>
        <v>8.2432818103230776E-3</v>
      </c>
      <c r="R26" s="28">
        <f t="shared" si="11"/>
        <v>4.4749747406293894E-2</v>
      </c>
      <c r="S26" s="28" t="e">
        <f t="shared" si="12"/>
        <v>#VALUE!</v>
      </c>
      <c r="T26" s="28" t="e">
        <f t="shared" si="13"/>
        <v>#VALUE!</v>
      </c>
      <c r="U26" s="28" t="e">
        <f t="shared" si="27"/>
        <v>#VALUE!</v>
      </c>
      <c r="V26" s="63">
        <f t="shared" si="15"/>
        <v>503.70623314767062</v>
      </c>
      <c r="W26" s="63">
        <f t="shared" si="16"/>
        <v>8.2432818103230776</v>
      </c>
      <c r="X26" s="63">
        <f t="shared" si="17"/>
        <v>44.749747406293892</v>
      </c>
      <c r="Y26" s="63" t="e">
        <f t="shared" si="18"/>
        <v>#VALUE!</v>
      </c>
      <c r="Z26" s="63" t="e">
        <f t="shared" si="19"/>
        <v>#VALUE!</v>
      </c>
      <c r="AA26" s="63" t="e">
        <f t="shared" si="20"/>
        <v>#VALUE!</v>
      </c>
      <c r="AB26" s="64">
        <f t="shared" si="21"/>
        <v>4.2996690836335514</v>
      </c>
      <c r="AC26" s="64">
        <f t="shared" si="22"/>
        <v>4.3566840073585314E-2</v>
      </c>
      <c r="AD26" s="64">
        <f t="shared" si="23"/>
        <v>0.34115319890139584</v>
      </c>
      <c r="AE26" s="64" t="e">
        <f t="shared" si="24"/>
        <v>#VALUE!</v>
      </c>
      <c r="AF26" s="64" t="e">
        <f t="shared" si="25"/>
        <v>#VALUE!</v>
      </c>
      <c r="AG26" s="64" t="e">
        <f t="shared" si="26"/>
        <v>#VALUE!</v>
      </c>
    </row>
    <row r="27" spans="1:33" ht="18" customHeight="1" x14ac:dyDescent="0.25">
      <c r="A27" s="8">
        <v>21</v>
      </c>
      <c r="B27" s="67" t="s">
        <v>88</v>
      </c>
      <c r="C27" s="8">
        <v>28.3</v>
      </c>
      <c r="D27" s="19">
        <v>181.09610000000001</v>
      </c>
      <c r="E27" s="19">
        <v>2.8166000000000002</v>
      </c>
      <c r="F27" s="19">
        <v>19.4313</v>
      </c>
      <c r="G27" s="19">
        <v>0.193</v>
      </c>
      <c r="H27" s="19">
        <v>5.1162999999999998</v>
      </c>
      <c r="I27" s="19">
        <v>8.7346000000000004</v>
      </c>
      <c r="J27" s="18">
        <f t="shared" si="3"/>
        <v>173.61208053691274</v>
      </c>
      <c r="K27" s="18">
        <f t="shared" si="4"/>
        <v>3.9798307475317349</v>
      </c>
      <c r="L27" s="18">
        <f t="shared" si="5"/>
        <v>23.333253301320529</v>
      </c>
      <c r="M27" s="18">
        <f t="shared" si="6"/>
        <v>0.23170068027210888</v>
      </c>
      <c r="N27" s="18">
        <f t="shared" si="7"/>
        <v>3.962899454403741</v>
      </c>
      <c r="O27" s="18">
        <f t="shared" si="8"/>
        <v>6.3449708454810514</v>
      </c>
      <c r="P27" s="28">
        <f t="shared" si="9"/>
        <v>0.42942917447292905</v>
      </c>
      <c r="Q27" s="28">
        <f t="shared" si="10"/>
        <v>9.8441043225166586E-3</v>
      </c>
      <c r="R27" s="28">
        <f t="shared" si="11"/>
        <v>5.7714760815987171E-2</v>
      </c>
      <c r="S27" s="28">
        <f t="shared" si="12"/>
        <v>5.731112232879019E-4</v>
      </c>
      <c r="T27" s="28">
        <f t="shared" si="13"/>
        <v>9.8022247988785102E-3</v>
      </c>
      <c r="U27" s="28">
        <f t="shared" si="27"/>
        <v>1.5694274176101541E-2</v>
      </c>
      <c r="V27" s="63">
        <f t="shared" si="15"/>
        <v>429.42917447292905</v>
      </c>
      <c r="W27" s="63">
        <f t="shared" si="16"/>
        <v>9.8441043225166585</v>
      </c>
      <c r="X27" s="63">
        <f t="shared" si="17"/>
        <v>57.714760815987169</v>
      </c>
      <c r="Y27" s="63">
        <f t="shared" si="18"/>
        <v>0.57311122328790187</v>
      </c>
      <c r="Z27" s="63">
        <f t="shared" si="19"/>
        <v>9.8022247988785107</v>
      </c>
      <c r="AA27" s="63">
        <f t="shared" si="20"/>
        <v>15.694274176101541</v>
      </c>
      <c r="AB27" s="64">
        <f t="shared" si="21"/>
        <v>3.6656352921291422</v>
      </c>
      <c r="AC27" s="64">
        <f t="shared" si="22"/>
        <v>5.2027399833606353E-2</v>
      </c>
      <c r="AD27" s="64">
        <f t="shared" si="23"/>
        <v>0.43999299252879553</v>
      </c>
      <c r="AE27" s="64">
        <f t="shared" si="24"/>
        <v>4.876753744397943E-4</v>
      </c>
      <c r="AF27" s="64">
        <f t="shared" si="25"/>
        <v>8.5522307521449965E-3</v>
      </c>
      <c r="AG27" s="64">
        <f t="shared" si="26"/>
        <v>9.7383185505718173E-2</v>
      </c>
    </row>
    <row r="28" spans="1:33" ht="18" customHeight="1" x14ac:dyDescent="0.25">
      <c r="A28" s="8">
        <v>28</v>
      </c>
      <c r="B28" s="67" t="s">
        <v>96</v>
      </c>
      <c r="C28" s="8">
        <v>31.7</v>
      </c>
      <c r="D28" s="19">
        <v>121.1396</v>
      </c>
      <c r="E28" s="19">
        <v>3.2538</v>
      </c>
      <c r="F28" s="19">
        <v>24.712</v>
      </c>
      <c r="G28" s="19" t="s">
        <v>139</v>
      </c>
      <c r="H28" s="19">
        <v>2.2206999999999999</v>
      </c>
      <c r="I28" s="19" t="s">
        <v>139</v>
      </c>
      <c r="J28" s="18">
        <f t="shared" si="3"/>
        <v>116.12742090124641</v>
      </c>
      <c r="K28" s="18">
        <f t="shared" si="4"/>
        <v>4.5964739069111422</v>
      </c>
      <c r="L28" s="18">
        <f t="shared" si="5"/>
        <v>29.672629051620646</v>
      </c>
      <c r="M28" s="18" t="e">
        <f t="shared" si="6"/>
        <v>#VALUE!</v>
      </c>
      <c r="N28" s="18">
        <f t="shared" si="7"/>
        <v>1.7060015588464537</v>
      </c>
      <c r="O28" s="18" t="e">
        <f t="shared" si="8"/>
        <v>#VALUE!</v>
      </c>
      <c r="P28" s="28">
        <f t="shared" si="9"/>
        <v>0.25643279063366714</v>
      </c>
      <c r="Q28" s="28">
        <f t="shared" si="10"/>
        <v>1.0149942381191797E-2</v>
      </c>
      <c r="R28" s="28">
        <f t="shared" si="11"/>
        <v>6.5523155634493541E-2</v>
      </c>
      <c r="S28" s="28" t="e">
        <f t="shared" si="12"/>
        <v>#VALUE!</v>
      </c>
      <c r="T28" s="28">
        <f t="shared" si="13"/>
        <v>3.7671958712697721E-3</v>
      </c>
      <c r="U28" s="28" t="e">
        <f t="shared" si="27"/>
        <v>#VALUE!</v>
      </c>
      <c r="V28" s="63">
        <f t="shared" si="15"/>
        <v>256.43279063366714</v>
      </c>
      <c r="W28" s="63">
        <f t="shared" si="16"/>
        <v>10.149942381191797</v>
      </c>
      <c r="X28" s="63">
        <f t="shared" si="17"/>
        <v>65.523155634493534</v>
      </c>
      <c r="Y28" s="63" t="e">
        <f t="shared" si="18"/>
        <v>#VALUE!</v>
      </c>
      <c r="Z28" s="63">
        <f t="shared" si="19"/>
        <v>3.767195871269772</v>
      </c>
      <c r="AA28" s="63" t="e">
        <f t="shared" si="20"/>
        <v>#VALUE!</v>
      </c>
      <c r="AB28" s="64">
        <f t="shared" si="21"/>
        <v>2.1889269366937016</v>
      </c>
      <c r="AC28" s="64">
        <f t="shared" si="22"/>
        <v>5.3643794626033491E-2</v>
      </c>
      <c r="AD28" s="64">
        <f t="shared" si="23"/>
        <v>0.49952090106496461</v>
      </c>
      <c r="AE28" s="64" t="e">
        <f t="shared" si="24"/>
        <v>#VALUE!</v>
      </c>
      <c r="AF28" s="64">
        <f t="shared" si="25"/>
        <v>3.2867975424633314E-3</v>
      </c>
      <c r="AG28" s="64" t="e">
        <f t="shared" si="26"/>
        <v>#VALUE!</v>
      </c>
    </row>
    <row r="29" spans="1:33" ht="18" customHeight="1" x14ac:dyDescent="0.25">
      <c r="A29" s="8">
        <v>25</v>
      </c>
      <c r="B29" s="67" t="s">
        <v>93</v>
      </c>
      <c r="C29" s="8">
        <v>31.4</v>
      </c>
      <c r="D29" s="19">
        <v>374.70800000000003</v>
      </c>
      <c r="E29" s="19">
        <v>2.0000000000000001E-4</v>
      </c>
      <c r="F29" s="19">
        <v>38.960999999999999</v>
      </c>
      <c r="G29" s="19">
        <v>61.607199999999999</v>
      </c>
      <c r="H29" s="19">
        <v>1.4441999999999999</v>
      </c>
      <c r="I29" s="19" t="s">
        <v>139</v>
      </c>
      <c r="J29" s="18">
        <f t="shared" si="3"/>
        <v>359.24189837008629</v>
      </c>
      <c r="K29" s="18">
        <f t="shared" si="4"/>
        <v>7.475317348377997E-3</v>
      </c>
      <c r="L29" s="18">
        <f t="shared" si="5"/>
        <v>46.778271308523401</v>
      </c>
      <c r="M29" s="18">
        <f t="shared" si="6"/>
        <v>83.788435374149657</v>
      </c>
      <c r="N29" s="18">
        <f t="shared" si="7"/>
        <v>1.1007794232268122</v>
      </c>
      <c r="O29" s="18" t="e">
        <f t="shared" si="8"/>
        <v>#VALUE!</v>
      </c>
      <c r="P29" s="28">
        <f t="shared" si="9"/>
        <v>0.80085773521993753</v>
      </c>
      <c r="Q29" s="28">
        <f t="shared" si="10"/>
        <v>1.666472020339044E-5</v>
      </c>
      <c r="R29" s="28">
        <f t="shared" si="11"/>
        <v>0.10428277043301395</v>
      </c>
      <c r="S29" s="28">
        <f t="shared" si="12"/>
        <v>0.18678950561116167</v>
      </c>
      <c r="T29" s="28">
        <f t="shared" si="13"/>
        <v>2.4539668670661417E-3</v>
      </c>
      <c r="U29" s="28" t="e">
        <f t="shared" si="27"/>
        <v>#VALUE!</v>
      </c>
      <c r="V29" s="63">
        <f t="shared" si="15"/>
        <v>800.85773521993758</v>
      </c>
      <c r="W29" s="63">
        <f t="shared" si="16"/>
        <v>1.6664720203390441E-2</v>
      </c>
      <c r="X29" s="63">
        <f t="shared" si="17"/>
        <v>104.28277043301395</v>
      </c>
      <c r="Y29" s="63">
        <f t="shared" si="18"/>
        <v>186.78950561116167</v>
      </c>
      <c r="Z29" s="63">
        <f t="shared" si="19"/>
        <v>2.4539668670661419</v>
      </c>
      <c r="AA29" s="63" t="e">
        <f t="shared" si="20"/>
        <v>#VALUE!</v>
      </c>
      <c r="AB29" s="64">
        <f t="shared" si="21"/>
        <v>6.8361735827566159</v>
      </c>
      <c r="AC29" s="64">
        <f t="shared" si="22"/>
        <v>8.8075261367741875E-5</v>
      </c>
      <c r="AD29" s="64">
        <f t="shared" si="23"/>
        <v>0.79500785558666454</v>
      </c>
      <c r="AE29" s="64">
        <f t="shared" si="24"/>
        <v>0.15894409041190077</v>
      </c>
      <c r="AF29" s="64">
        <f t="shared" si="25"/>
        <v>2.1410334220930251E-3</v>
      </c>
      <c r="AG29" s="64" t="e">
        <f t="shared" si="26"/>
        <v>#VALUE!</v>
      </c>
    </row>
    <row r="30" spans="1:33" ht="18" customHeight="1" x14ac:dyDescent="0.25">
      <c r="A30" s="8">
        <v>15</v>
      </c>
      <c r="B30" s="8" t="s">
        <v>81</v>
      </c>
      <c r="C30" s="8">
        <v>32.9</v>
      </c>
      <c r="D30" s="19">
        <v>332.2747</v>
      </c>
      <c r="E30" s="19">
        <v>0.51480000000000004</v>
      </c>
      <c r="F30" s="19">
        <v>19.9544</v>
      </c>
      <c r="G30" s="19" t="s">
        <v>139</v>
      </c>
      <c r="H30" s="19">
        <v>5.2092999999999998</v>
      </c>
      <c r="I30" s="19" t="s">
        <v>139</v>
      </c>
      <c r="J30" s="18">
        <f t="shared" si="3"/>
        <v>318.55800575263663</v>
      </c>
      <c r="K30" s="18">
        <f t="shared" si="4"/>
        <v>0.73328631875881523</v>
      </c>
      <c r="L30" s="18">
        <f t="shared" si="5"/>
        <v>23.961224489795917</v>
      </c>
      <c r="M30" s="18" t="e">
        <f t="shared" si="6"/>
        <v>#VALUE!</v>
      </c>
      <c r="N30" s="18">
        <f t="shared" si="7"/>
        <v>4.0353858144972721</v>
      </c>
      <c r="O30" s="18" t="e">
        <f t="shared" si="8"/>
        <v>#VALUE!</v>
      </c>
      <c r="P30" s="28">
        <f t="shared" si="9"/>
        <v>0.67778299096305672</v>
      </c>
      <c r="Q30" s="28">
        <f t="shared" si="10"/>
        <v>1.5601836569336495E-3</v>
      </c>
      <c r="R30" s="28">
        <f t="shared" si="11"/>
        <v>5.0981328701693446E-2</v>
      </c>
      <c r="S30" s="28" t="e">
        <f t="shared" si="12"/>
        <v>#VALUE!</v>
      </c>
      <c r="T30" s="28">
        <f t="shared" si="13"/>
        <v>8.5859272648878132E-3</v>
      </c>
      <c r="U30" s="28" t="e">
        <f t="shared" si="27"/>
        <v>#VALUE!</v>
      </c>
      <c r="V30" s="63">
        <f t="shared" si="15"/>
        <v>677.7829909630567</v>
      </c>
      <c r="W30" s="63">
        <f t="shared" si="16"/>
        <v>1.5601836569336496</v>
      </c>
      <c r="X30" s="63">
        <f t="shared" si="17"/>
        <v>50.981328701693442</v>
      </c>
      <c r="Y30" s="63" t="e">
        <f t="shared" si="18"/>
        <v>#VALUE!</v>
      </c>
      <c r="Z30" s="63">
        <f t="shared" si="19"/>
        <v>8.5859272648878129</v>
      </c>
      <c r="AA30" s="63" t="e">
        <f t="shared" si="20"/>
        <v>#VALUE!</v>
      </c>
      <c r="AB30" s="64">
        <f t="shared" si="21"/>
        <v>5.7855995814174701</v>
      </c>
      <c r="AC30" s="64">
        <f t="shared" si="22"/>
        <v>8.2457780082112447E-3</v>
      </c>
      <c r="AD30" s="64">
        <f t="shared" si="23"/>
        <v>0.38866014623314005</v>
      </c>
      <c r="AE30" s="64" t="e">
        <f t="shared" si="24"/>
        <v>#VALUE!</v>
      </c>
      <c r="AF30" s="64">
        <f t="shared" si="25"/>
        <v>7.4910372590980424E-3</v>
      </c>
      <c r="AG30" s="64" t="e">
        <f t="shared" si="26"/>
        <v>#VALUE!</v>
      </c>
    </row>
    <row r="31" spans="1:33" ht="18" customHeight="1" x14ac:dyDescent="0.25">
      <c r="A31" s="8">
        <v>12</v>
      </c>
      <c r="B31" s="8" t="s">
        <v>78</v>
      </c>
      <c r="C31" s="8">
        <v>30.2</v>
      </c>
      <c r="D31" s="19">
        <v>288.6626</v>
      </c>
      <c r="E31" s="19">
        <v>0.83489999999999998</v>
      </c>
      <c r="F31" s="19">
        <v>17.975200000000001</v>
      </c>
      <c r="G31" s="19">
        <v>4.5491999999999999</v>
      </c>
      <c r="H31" s="19">
        <v>1.1278999999999999</v>
      </c>
      <c r="I31" s="19">
        <v>2.8856999999999999</v>
      </c>
      <c r="J31" s="18">
        <f t="shared" si="3"/>
        <v>276.74391179290507</v>
      </c>
      <c r="K31" s="18">
        <f t="shared" si="4"/>
        <v>1.1847672778561353</v>
      </c>
      <c r="L31" s="18">
        <f t="shared" si="5"/>
        <v>21.585234093637453</v>
      </c>
      <c r="M31" s="18">
        <f t="shared" si="6"/>
        <v>6.1585034013605435</v>
      </c>
      <c r="N31" s="18">
        <f t="shared" si="7"/>
        <v>0.85424785658612612</v>
      </c>
      <c r="O31" s="18">
        <f t="shared" si="8"/>
        <v>2.0819241982507291</v>
      </c>
      <c r="P31" s="28">
        <f t="shared" si="9"/>
        <v>0.64145939819547526</v>
      </c>
      <c r="Q31" s="28">
        <f t="shared" si="10"/>
        <v>2.7461493195340887E-3</v>
      </c>
      <c r="R31" s="28">
        <f t="shared" si="11"/>
        <v>5.0031999554788806E-2</v>
      </c>
      <c r="S31" s="28">
        <f t="shared" si="12"/>
        <v>1.4274676758120467E-2</v>
      </c>
      <c r="T31" s="28">
        <f t="shared" si="13"/>
        <v>1.9800447006963189E-3</v>
      </c>
      <c r="U31" s="28">
        <f t="shared" si="27"/>
        <v>4.825652115150696E-3</v>
      </c>
      <c r="V31" s="63">
        <f t="shared" si="15"/>
        <v>641.45939819547527</v>
      </c>
      <c r="W31" s="63">
        <f t="shared" si="16"/>
        <v>2.7461493195340885</v>
      </c>
      <c r="X31" s="63">
        <f t="shared" si="17"/>
        <v>50.031999554788804</v>
      </c>
      <c r="Y31" s="63">
        <f t="shared" si="18"/>
        <v>14.274676758120467</v>
      </c>
      <c r="Z31" s="63">
        <f t="shared" si="19"/>
        <v>1.9800447006963189</v>
      </c>
      <c r="AA31" s="63">
        <f t="shared" si="20"/>
        <v>4.8256521151506959</v>
      </c>
      <c r="AB31" s="64">
        <f t="shared" si="21"/>
        <v>5.4755390370932586</v>
      </c>
      <c r="AC31" s="64">
        <f t="shared" si="22"/>
        <v>1.4513764174906655E-2</v>
      </c>
      <c r="AD31" s="64">
        <f t="shared" si="23"/>
        <v>0.3814228612416431</v>
      </c>
      <c r="AE31" s="64">
        <f t="shared" si="24"/>
        <v>1.2146696924004175E-2</v>
      </c>
      <c r="AF31" s="64">
        <f t="shared" si="25"/>
        <v>1.7275465037135467E-3</v>
      </c>
      <c r="AG31" s="64">
        <f t="shared" si="26"/>
        <v>2.9943237249632017E-2</v>
      </c>
    </row>
    <row r="32" spans="1:33" ht="18" customHeight="1" x14ac:dyDescent="0.25">
      <c r="A32" s="8">
        <v>18</v>
      </c>
      <c r="B32" s="8" t="s">
        <v>85</v>
      </c>
      <c r="C32" s="8">
        <v>29.1</v>
      </c>
      <c r="D32" s="19">
        <v>270.17410000000001</v>
      </c>
      <c r="E32" s="19">
        <v>76.9589</v>
      </c>
      <c r="F32" s="19">
        <v>33.773400000000002</v>
      </c>
      <c r="G32" s="19">
        <v>1.7367999999999999</v>
      </c>
      <c r="H32" s="19">
        <v>5.4958999999999998</v>
      </c>
      <c r="I32" s="19" t="s">
        <v>139</v>
      </c>
      <c r="J32" s="18">
        <f t="shared" si="3"/>
        <v>259.01764141898366</v>
      </c>
      <c r="K32" s="18">
        <f t="shared" si="4"/>
        <v>108.55289139633285</v>
      </c>
      <c r="L32" s="18">
        <f t="shared" si="5"/>
        <v>40.550660264105645</v>
      </c>
      <c r="M32" s="18">
        <f t="shared" si="6"/>
        <v>2.3321088435374149</v>
      </c>
      <c r="N32" s="18">
        <f t="shared" si="7"/>
        <v>4.2587685113016365</v>
      </c>
      <c r="O32" s="18" t="e">
        <f t="shared" si="8"/>
        <v>#VALUE!</v>
      </c>
      <c r="P32" s="28">
        <f t="shared" si="9"/>
        <v>0.62306649138587122</v>
      </c>
      <c r="Q32" s="28">
        <f t="shared" si="10"/>
        <v>0.26112379373688316</v>
      </c>
      <c r="R32" s="28">
        <f t="shared" si="11"/>
        <v>9.7544543590632124E-2</v>
      </c>
      <c r="S32" s="28">
        <f t="shared" si="12"/>
        <v>5.6098838160693826E-3</v>
      </c>
      <c r="T32" s="28">
        <f t="shared" si="13"/>
        <v>1.0244460336464417E-2</v>
      </c>
      <c r="U32" s="28" t="e">
        <f t="shared" si="27"/>
        <v>#VALUE!</v>
      </c>
      <c r="V32" s="63">
        <f t="shared" si="15"/>
        <v>623.06649138587125</v>
      </c>
      <c r="W32" s="63">
        <f t="shared" si="16"/>
        <v>261.12379373688316</v>
      </c>
      <c r="X32" s="63">
        <f t="shared" si="17"/>
        <v>97.544543590632131</v>
      </c>
      <c r="Y32" s="63">
        <f t="shared" si="18"/>
        <v>5.6098838160693827</v>
      </c>
      <c r="Z32" s="63">
        <f t="shared" si="19"/>
        <v>10.244460336464417</v>
      </c>
      <c r="AA32" s="63" t="e">
        <f t="shared" si="20"/>
        <v>#VALUE!</v>
      </c>
      <c r="AB32" s="64">
        <f t="shared" si="21"/>
        <v>5.3185359913433308</v>
      </c>
      <c r="AC32" s="64">
        <f t="shared" si="22"/>
        <v>1.3800739587594901</v>
      </c>
      <c r="AD32" s="64">
        <f t="shared" si="23"/>
        <v>0.74363845630646885</v>
      </c>
      <c r="AE32" s="64">
        <f t="shared" si="24"/>
        <v>4.7735973043247322E-3</v>
      </c>
      <c r="AF32" s="64">
        <f t="shared" si="25"/>
        <v>8.9380717669997351E-3</v>
      </c>
      <c r="AG32" s="64" t="e">
        <f t="shared" si="26"/>
        <v>#VALUE!</v>
      </c>
    </row>
    <row r="33" spans="1:33" ht="18" customHeight="1" x14ac:dyDescent="0.25">
      <c r="A33" s="8">
        <v>16</v>
      </c>
      <c r="B33" s="8" t="s">
        <v>83</v>
      </c>
      <c r="C33" s="8">
        <v>32.9</v>
      </c>
      <c r="D33" s="19">
        <v>252.21539999999999</v>
      </c>
      <c r="E33" s="19">
        <v>1.363</v>
      </c>
      <c r="F33" s="19">
        <v>28.8614</v>
      </c>
      <c r="G33" s="19">
        <v>0.33650000000000002</v>
      </c>
      <c r="H33" s="19">
        <v>1.6074999999999999</v>
      </c>
      <c r="I33" s="19">
        <v>3.7355999999999998</v>
      </c>
      <c r="J33" s="18">
        <f t="shared" si="3"/>
        <v>241.79932885906038</v>
      </c>
      <c r="K33" s="18">
        <f t="shared" si="4"/>
        <v>1.9296191819464035</v>
      </c>
      <c r="L33" s="18">
        <f t="shared" si="5"/>
        <v>34.653901560624249</v>
      </c>
      <c r="M33" s="18">
        <f t="shared" si="6"/>
        <v>0.42693877551020415</v>
      </c>
      <c r="N33" s="18">
        <f t="shared" si="7"/>
        <v>1.2280592361652376</v>
      </c>
      <c r="O33" s="18">
        <f t="shared" si="8"/>
        <v>2.7013848396501459</v>
      </c>
      <c r="P33" s="28">
        <f t="shared" si="9"/>
        <v>0.51446665714693696</v>
      </c>
      <c r="Q33" s="28">
        <f t="shared" si="10"/>
        <v>4.1055727275455386E-3</v>
      </c>
      <c r="R33" s="28">
        <f t="shared" si="11"/>
        <v>7.3731705448136703E-2</v>
      </c>
      <c r="S33" s="28">
        <f t="shared" si="12"/>
        <v>9.0838037342596634E-4</v>
      </c>
      <c r="T33" s="28">
        <f t="shared" si="13"/>
        <v>2.612891991840931E-3</v>
      </c>
      <c r="U33" s="28">
        <f t="shared" si="27"/>
        <v>5.7476273184045665E-3</v>
      </c>
      <c r="V33" s="63">
        <f t="shared" si="15"/>
        <v>514.466657146937</v>
      </c>
      <c r="W33" s="63">
        <f t="shared" si="16"/>
        <v>4.1055727275455389</v>
      </c>
      <c r="X33" s="63">
        <f t="shared" si="17"/>
        <v>73.731705448136708</v>
      </c>
      <c r="Y33" s="63">
        <f t="shared" si="18"/>
        <v>0.90838037342596634</v>
      </c>
      <c r="Z33" s="63">
        <f t="shared" si="19"/>
        <v>2.612891991840931</v>
      </c>
      <c r="AA33" s="63">
        <f t="shared" si="20"/>
        <v>5.7476273184045663</v>
      </c>
      <c r="AB33" s="64">
        <f t="shared" si="21"/>
        <v>4.3915207609640374</v>
      </c>
      <c r="AC33" s="64">
        <f t="shared" si="22"/>
        <v>2.1698497582292368E-2</v>
      </c>
      <c r="AD33" s="64">
        <f t="shared" si="23"/>
        <v>0.5620994224997462</v>
      </c>
      <c r="AE33" s="64">
        <f t="shared" si="24"/>
        <v>7.7296468947656656E-4</v>
      </c>
      <c r="AF33" s="64">
        <f t="shared" si="25"/>
        <v>2.2796921824535239E-3</v>
      </c>
      <c r="AG33" s="64">
        <f t="shared" si="26"/>
        <v>3.5664105971733473E-2</v>
      </c>
    </row>
    <row r="34" spans="1:33" ht="18" customHeight="1" x14ac:dyDescent="0.25">
      <c r="A34" s="8">
        <v>34</v>
      </c>
      <c r="B34" s="8" t="s">
        <v>104</v>
      </c>
      <c r="C34" s="8">
        <v>28.3</v>
      </c>
      <c r="D34" s="19">
        <v>169.5112</v>
      </c>
      <c r="E34" s="19">
        <v>4.1223999999999998</v>
      </c>
      <c r="F34" s="19">
        <v>9.7781000000000002</v>
      </c>
      <c r="G34" s="19" t="s">
        <v>139</v>
      </c>
      <c r="H34" s="19">
        <v>20.445699999999999</v>
      </c>
      <c r="I34" s="19" t="s">
        <v>139</v>
      </c>
      <c r="J34" s="18">
        <f t="shared" si="3"/>
        <v>162.50479386385427</v>
      </c>
      <c r="K34" s="18">
        <f t="shared" si="4"/>
        <v>5.8215796897038068</v>
      </c>
      <c r="L34" s="18">
        <f t="shared" si="5"/>
        <v>11.744777911164466</v>
      </c>
      <c r="M34" s="18" t="e">
        <f t="shared" si="6"/>
        <v>#VALUE!</v>
      </c>
      <c r="N34" s="18">
        <f t="shared" si="7"/>
        <v>15.910989867498051</v>
      </c>
      <c r="O34" s="18" t="e">
        <f t="shared" si="8"/>
        <v>#VALUE!</v>
      </c>
      <c r="P34" s="28">
        <f t="shared" si="9"/>
        <v>0.40195532051130028</v>
      </c>
      <c r="Q34" s="28">
        <f t="shared" si="10"/>
        <v>1.4399667077005884E-2</v>
      </c>
      <c r="R34" s="28">
        <f t="shared" si="11"/>
        <v>2.9050687412774296E-2</v>
      </c>
      <c r="S34" s="28" t="e">
        <f t="shared" si="12"/>
        <v>#VALUE!</v>
      </c>
      <c r="T34" s="28">
        <f t="shared" si="13"/>
        <v>3.9355805325966914E-2</v>
      </c>
      <c r="U34" s="28" t="e">
        <f t="shared" si="27"/>
        <v>#VALUE!</v>
      </c>
      <c r="V34" s="63">
        <f t="shared" si="15"/>
        <v>401.95532051130027</v>
      </c>
      <c r="W34" s="63">
        <f t="shared" si="16"/>
        <v>14.399667077005883</v>
      </c>
      <c r="X34" s="63">
        <f t="shared" si="17"/>
        <v>29.050687412774295</v>
      </c>
      <c r="Y34" s="63" t="e">
        <f t="shared" si="18"/>
        <v>#VALUE!</v>
      </c>
      <c r="Z34" s="63">
        <f t="shared" si="19"/>
        <v>39.355805325966912</v>
      </c>
      <c r="AA34" s="63" t="e">
        <f t="shared" si="20"/>
        <v>#VALUE!</v>
      </c>
      <c r="AB34" s="64">
        <f t="shared" si="21"/>
        <v>3.431116692371321</v>
      </c>
      <c r="AC34" s="64">
        <f t="shared" si="22"/>
        <v>7.6104154521462311E-2</v>
      </c>
      <c r="AD34" s="64">
        <f t="shared" si="23"/>
        <v>0.22147018733246648</v>
      </c>
      <c r="AE34" s="64" t="e">
        <f t="shared" si="24"/>
        <v>#VALUE!</v>
      </c>
      <c r="AF34" s="64">
        <f t="shared" si="25"/>
        <v>3.4337095454357952E-2</v>
      </c>
      <c r="AG34" s="64" t="e">
        <f t="shared" si="26"/>
        <v>#VALUE!</v>
      </c>
    </row>
    <row r="35" spans="1:33" ht="18" customHeight="1" x14ac:dyDescent="0.25">
      <c r="A35" s="8">
        <v>30</v>
      </c>
      <c r="B35" s="8" t="s">
        <v>99</v>
      </c>
      <c r="C35" s="8">
        <v>33.799999999999997</v>
      </c>
      <c r="D35" s="19">
        <v>146.20760000000001</v>
      </c>
      <c r="E35" s="19" t="s">
        <v>139</v>
      </c>
      <c r="F35" s="19">
        <v>11.222899999999999</v>
      </c>
      <c r="G35" s="19" t="s">
        <v>139</v>
      </c>
      <c r="H35" s="19">
        <v>163.75280000000001</v>
      </c>
      <c r="I35" s="19" t="s">
        <v>139</v>
      </c>
      <c r="J35" s="18">
        <f t="shared" si="3"/>
        <v>140.16193672099715</v>
      </c>
      <c r="K35" s="18" t="e">
        <f t="shared" si="4"/>
        <v>#VALUE!</v>
      </c>
      <c r="L35" s="18">
        <f t="shared" si="5"/>
        <v>13.47923169267707</v>
      </c>
      <c r="M35" s="18" t="e">
        <f t="shared" si="6"/>
        <v>#VALUE!</v>
      </c>
      <c r="N35" s="18">
        <f t="shared" si="7"/>
        <v>127.60787217459081</v>
      </c>
      <c r="O35" s="18" t="e">
        <f t="shared" si="8"/>
        <v>#VALUE!</v>
      </c>
      <c r="P35" s="28">
        <f t="shared" si="9"/>
        <v>0.29027620030975743</v>
      </c>
      <c r="Q35" s="28" t="e">
        <f t="shared" si="10"/>
        <v>#VALUE!</v>
      </c>
      <c r="R35" s="28">
        <f t="shared" si="11"/>
        <v>2.7915568594301624E-2</v>
      </c>
      <c r="S35" s="28" t="e">
        <f t="shared" si="12"/>
        <v>#VALUE!</v>
      </c>
      <c r="T35" s="28">
        <f t="shared" si="13"/>
        <v>0.26427665834974429</v>
      </c>
      <c r="U35" s="28" t="e">
        <f t="shared" si="27"/>
        <v>#VALUE!</v>
      </c>
      <c r="V35" s="63">
        <f t="shared" si="15"/>
        <v>290.27620030975743</v>
      </c>
      <c r="W35" s="63" t="e">
        <f t="shared" si="16"/>
        <v>#VALUE!</v>
      </c>
      <c r="X35" s="63">
        <f t="shared" si="17"/>
        <v>27.915568594301625</v>
      </c>
      <c r="Y35" s="63" t="e">
        <f t="shared" si="18"/>
        <v>#VALUE!</v>
      </c>
      <c r="Z35" s="63">
        <f t="shared" si="19"/>
        <v>264.27665834974431</v>
      </c>
      <c r="AA35" s="63" t="e">
        <f t="shared" si="20"/>
        <v>#VALUE!</v>
      </c>
      <c r="AB35" s="64">
        <f t="shared" si="21"/>
        <v>2.4778164772493163</v>
      </c>
      <c r="AC35" s="64" t="e">
        <f t="shared" si="22"/>
        <v>#VALUE!</v>
      </c>
      <c r="AD35" s="64">
        <f t="shared" si="23"/>
        <v>0.21281652025052317</v>
      </c>
      <c r="AE35" s="64" t="e">
        <f t="shared" si="24"/>
        <v>#VALUE!</v>
      </c>
      <c r="AF35" s="64">
        <f t="shared" si="25"/>
        <v>0.2305757122476306</v>
      </c>
      <c r="AG35" s="64" t="e">
        <f t="shared" si="26"/>
        <v>#VALUE!</v>
      </c>
    </row>
    <row r="36" spans="1:33" ht="18" customHeight="1" x14ac:dyDescent="0.25">
      <c r="A36" s="8">
        <v>32</v>
      </c>
      <c r="B36" s="8" t="s">
        <v>102</v>
      </c>
      <c r="C36" s="8">
        <v>31.9</v>
      </c>
      <c r="D36" s="19">
        <v>179.38650000000001</v>
      </c>
      <c r="E36" s="19">
        <v>1.9483999999999999</v>
      </c>
      <c r="F36" s="19">
        <v>7.6196999999999999</v>
      </c>
      <c r="G36" s="19">
        <v>0.3231</v>
      </c>
      <c r="H36" s="19">
        <v>1.4896</v>
      </c>
      <c r="I36" s="19">
        <v>5.2172000000000001</v>
      </c>
      <c r="J36" s="18">
        <f t="shared" si="3"/>
        <v>171.97296260786194</v>
      </c>
      <c r="K36" s="18">
        <f t="shared" si="4"/>
        <v>2.7552891396332861</v>
      </c>
      <c r="L36" s="18">
        <f t="shared" si="5"/>
        <v>9.1536614645858343</v>
      </c>
      <c r="M36" s="18">
        <f t="shared" si="6"/>
        <v>0.40870748299319731</v>
      </c>
      <c r="N36" s="18">
        <f t="shared" si="7"/>
        <v>1.1361652377240843</v>
      </c>
      <c r="O36" s="18">
        <f t="shared" si="8"/>
        <v>3.7812682215743445</v>
      </c>
      <c r="P36" s="28">
        <f t="shared" si="9"/>
        <v>0.37737013738402303</v>
      </c>
      <c r="Q36" s="28">
        <f t="shared" si="10"/>
        <v>6.0460890211388729E-3</v>
      </c>
      <c r="R36" s="28">
        <f t="shared" si="11"/>
        <v>2.0086404467743211E-2</v>
      </c>
      <c r="S36" s="28">
        <f t="shared" si="12"/>
        <v>8.968502761606211E-4</v>
      </c>
      <c r="T36" s="28">
        <f t="shared" si="13"/>
        <v>2.4931525592691503E-3</v>
      </c>
      <c r="U36" s="28">
        <f t="shared" si="27"/>
        <v>8.2974537777493456E-3</v>
      </c>
      <c r="V36" s="63">
        <f t="shared" si="15"/>
        <v>377.37013738402305</v>
      </c>
      <c r="W36" s="63">
        <f t="shared" si="16"/>
        <v>6.0460890211388731</v>
      </c>
      <c r="X36" s="63">
        <f t="shared" si="17"/>
        <v>20.086404467743211</v>
      </c>
      <c r="Y36" s="63">
        <f t="shared" si="18"/>
        <v>0.89685027616062107</v>
      </c>
      <c r="Z36" s="63">
        <f t="shared" si="19"/>
        <v>2.4931525592691504</v>
      </c>
      <c r="AA36" s="63">
        <f t="shared" si="20"/>
        <v>8.2974537777493449</v>
      </c>
      <c r="AB36" s="64">
        <f t="shared" si="21"/>
        <v>3.221255974255425</v>
      </c>
      <c r="AC36" s="64">
        <f t="shared" si="22"/>
        <v>3.1954384129479797E-2</v>
      </c>
      <c r="AD36" s="64">
        <f t="shared" si="23"/>
        <v>0.15313027527020409</v>
      </c>
      <c r="AE36" s="64">
        <f t="shared" si="24"/>
        <v>7.6315342724208094E-4</v>
      </c>
      <c r="AF36" s="64">
        <f t="shared" si="25"/>
        <v>2.1752220974987349E-3</v>
      </c>
      <c r="AG36" s="64">
        <f t="shared" si="26"/>
        <v>5.1485813959725395E-2</v>
      </c>
    </row>
    <row r="37" spans="1:33" ht="18" customHeight="1" x14ac:dyDescent="0.25">
      <c r="A37" s="8">
        <v>6</v>
      </c>
      <c r="B37" s="8" t="s">
        <v>68</v>
      </c>
      <c r="C37" s="8">
        <v>29.2</v>
      </c>
      <c r="D37" s="19">
        <v>312.1576</v>
      </c>
      <c r="E37" s="19">
        <v>0.70889999999999997</v>
      </c>
      <c r="F37" s="19">
        <v>43.125399999999999</v>
      </c>
      <c r="G37" s="19">
        <v>2.0465</v>
      </c>
      <c r="H37" s="19">
        <v>15.3437</v>
      </c>
      <c r="I37" s="19" t="s">
        <v>139</v>
      </c>
      <c r="J37" s="18">
        <f t="shared" si="3"/>
        <v>299.27027804410352</v>
      </c>
      <c r="K37" s="18">
        <f t="shared" si="4"/>
        <v>1.0070521861777151</v>
      </c>
      <c r="L37" s="18">
        <f t="shared" si="5"/>
        <v>51.777551020408154</v>
      </c>
      <c r="M37" s="18">
        <f t="shared" si="6"/>
        <v>2.7534693877551022</v>
      </c>
      <c r="N37" s="18">
        <f t="shared" si="7"/>
        <v>11.934372564302416</v>
      </c>
      <c r="O37" s="18" t="e">
        <f t="shared" si="8"/>
        <v>#VALUE!</v>
      </c>
      <c r="P37" s="28">
        <f t="shared" si="9"/>
        <v>0.71742874873586471</v>
      </c>
      <c r="Q37" s="28">
        <f t="shared" si="10"/>
        <v>2.4141661997410975E-3</v>
      </c>
      <c r="R37" s="28">
        <f t="shared" si="11"/>
        <v>0.12412426614481407</v>
      </c>
      <c r="S37" s="28">
        <f t="shared" si="12"/>
        <v>6.6007827788649711E-3</v>
      </c>
      <c r="T37" s="28">
        <f t="shared" si="13"/>
        <v>2.8609797243190724E-2</v>
      </c>
      <c r="U37" s="28" t="e">
        <f t="shared" si="27"/>
        <v>#VALUE!</v>
      </c>
      <c r="V37" s="63">
        <f t="shared" si="15"/>
        <v>717.4287487358647</v>
      </c>
      <c r="W37" s="63">
        <f t="shared" si="16"/>
        <v>2.4141661997410977</v>
      </c>
      <c r="X37" s="63">
        <f t="shared" si="17"/>
        <v>124.12426614481407</v>
      </c>
      <c r="Y37" s="63">
        <f t="shared" si="18"/>
        <v>6.6007827788649713</v>
      </c>
      <c r="Z37" s="63">
        <f t="shared" si="19"/>
        <v>28.609797243190723</v>
      </c>
      <c r="AA37" s="63" t="e">
        <f t="shared" si="20"/>
        <v>#VALUE!</v>
      </c>
      <c r="AB37" s="64">
        <f t="shared" si="21"/>
        <v>6.1240183417487382</v>
      </c>
      <c r="AC37" s="64">
        <f t="shared" si="22"/>
        <v>1.2759189259241572E-2</v>
      </c>
      <c r="AD37" s="64">
        <f t="shared" si="23"/>
        <v>0.94627104980341903</v>
      </c>
      <c r="AE37" s="64">
        <f t="shared" si="24"/>
        <v>5.6167792262229689E-3</v>
      </c>
      <c r="AF37" s="64">
        <f t="shared" si="25"/>
        <v>2.4961434043406436E-2</v>
      </c>
      <c r="AG37" s="64" t="e">
        <f t="shared" si="26"/>
        <v>#VALUE!</v>
      </c>
    </row>
    <row r="38" spans="1:33" ht="18" customHeight="1" x14ac:dyDescent="0.25">
      <c r="A38" s="8">
        <v>23</v>
      </c>
      <c r="B38" s="8" t="s">
        <v>90</v>
      </c>
      <c r="C38" s="8">
        <v>30.6</v>
      </c>
      <c r="D38" s="19">
        <v>278.14240000000001</v>
      </c>
      <c r="E38" s="19" t="s">
        <v>139</v>
      </c>
      <c r="F38" s="19">
        <v>32.855800000000002</v>
      </c>
      <c r="G38" s="19" t="s">
        <v>139</v>
      </c>
      <c r="H38" s="19">
        <v>0.30059999999999998</v>
      </c>
      <c r="I38" s="19" t="s">
        <v>139</v>
      </c>
      <c r="J38" s="18">
        <f t="shared" si="3"/>
        <v>266.65743048897406</v>
      </c>
      <c r="K38" s="18" t="e">
        <f t="shared" si="4"/>
        <v>#VALUE!</v>
      </c>
      <c r="L38" s="18">
        <f t="shared" si="5"/>
        <v>39.449099639855945</v>
      </c>
      <c r="M38" s="18" t="e">
        <f t="shared" si="6"/>
        <v>#VALUE!</v>
      </c>
      <c r="N38" s="18">
        <f t="shared" si="7"/>
        <v>0.20943102104442715</v>
      </c>
      <c r="O38" s="18" t="e">
        <f t="shared" si="8"/>
        <v>#VALUE!</v>
      </c>
      <c r="P38" s="28">
        <f t="shared" si="9"/>
        <v>0.61000065798131309</v>
      </c>
      <c r="Q38" s="28" t="e">
        <f t="shared" si="10"/>
        <v>#VALUE!</v>
      </c>
      <c r="R38" s="28">
        <f t="shared" si="11"/>
        <v>9.0243038391827332E-2</v>
      </c>
      <c r="S38" s="28" t="e">
        <f t="shared" si="12"/>
        <v>#VALUE!</v>
      </c>
      <c r="T38" s="28">
        <f t="shared" si="13"/>
        <v>4.7909057101666336E-4</v>
      </c>
      <c r="U38" s="28" t="e">
        <f t="shared" si="27"/>
        <v>#VALUE!</v>
      </c>
      <c r="V38" s="63">
        <f t="shared" si="15"/>
        <v>610.00065798131311</v>
      </c>
      <c r="W38" s="63" t="e">
        <f t="shared" si="16"/>
        <v>#VALUE!</v>
      </c>
      <c r="X38" s="63">
        <f t="shared" si="17"/>
        <v>90.243038391827326</v>
      </c>
      <c r="Y38" s="63" t="e">
        <f t="shared" si="18"/>
        <v>#VALUE!</v>
      </c>
      <c r="Z38" s="63">
        <f t="shared" si="19"/>
        <v>0.47909057101666336</v>
      </c>
      <c r="AA38" s="63" t="e">
        <f t="shared" si="20"/>
        <v>#VALUE!</v>
      </c>
      <c r="AB38" s="64">
        <f t="shared" si="21"/>
        <v>5.2070051897679308</v>
      </c>
      <c r="AC38" s="64" t="e">
        <f t="shared" si="22"/>
        <v>#VALUE!</v>
      </c>
      <c r="AD38" s="64">
        <f t="shared" si="23"/>
        <v>0.68797486042621392</v>
      </c>
      <c r="AE38" s="64" t="e">
        <f t="shared" si="24"/>
        <v>#VALUE!</v>
      </c>
      <c r="AF38" s="64">
        <f t="shared" si="25"/>
        <v>4.1799624050452234E-4</v>
      </c>
      <c r="AG38" s="64" t="e">
        <f t="shared" si="26"/>
        <v>#VALUE!</v>
      </c>
    </row>
    <row r="39" spans="1:33" ht="18" customHeight="1" x14ac:dyDescent="0.25">
      <c r="A39" s="8">
        <v>22</v>
      </c>
      <c r="B39" s="8" t="s">
        <v>89</v>
      </c>
      <c r="C39" s="8">
        <v>28.1</v>
      </c>
      <c r="D39" s="19">
        <v>240.47049999999999</v>
      </c>
      <c r="E39" s="19">
        <v>1.2208000000000001</v>
      </c>
      <c r="F39" s="19">
        <v>23.753900000000002</v>
      </c>
      <c r="G39" s="19">
        <v>5.4100000000000002E-2</v>
      </c>
      <c r="H39" s="19">
        <v>17.7608</v>
      </c>
      <c r="I39" s="19">
        <v>114.4868</v>
      </c>
      <c r="J39" s="18">
        <f t="shared" si="3"/>
        <v>230.53863854266538</v>
      </c>
      <c r="K39" s="18">
        <f t="shared" si="4"/>
        <v>1.7290550070521864</v>
      </c>
      <c r="L39" s="18">
        <f t="shared" si="5"/>
        <v>28.522448979591836</v>
      </c>
      <c r="M39" s="18">
        <f t="shared" si="6"/>
        <v>4.2721088435374151E-2</v>
      </c>
      <c r="N39" s="18">
        <f t="shared" si="7"/>
        <v>13.818316445830087</v>
      </c>
      <c r="O39" s="18">
        <f t="shared" si="8"/>
        <v>83.423833819241992</v>
      </c>
      <c r="P39" s="28">
        <f t="shared" si="9"/>
        <v>0.57429554085361489</v>
      </c>
      <c r="Q39" s="28">
        <f t="shared" si="10"/>
        <v>4.3072544659663002E-3</v>
      </c>
      <c r="R39" s="28">
        <f t="shared" si="11"/>
        <v>7.1052364006100641E-2</v>
      </c>
      <c r="S39" s="28">
        <f t="shared" si="12"/>
        <v>1.0642264023046941E-4</v>
      </c>
      <c r="T39" s="28">
        <f t="shared" si="13"/>
        <v>3.4422852356160355E-2</v>
      </c>
      <c r="U39" s="28">
        <f t="shared" si="27"/>
        <v>0.20781737962088753</v>
      </c>
      <c r="V39" s="63">
        <f t="shared" si="15"/>
        <v>574.29554085361485</v>
      </c>
      <c r="W39" s="63">
        <f t="shared" si="16"/>
        <v>4.3072544659663006</v>
      </c>
      <c r="X39" s="63">
        <f t="shared" si="17"/>
        <v>71.052364006100646</v>
      </c>
      <c r="Y39" s="63">
        <f t="shared" si="18"/>
        <v>0.10642264023046941</v>
      </c>
      <c r="Z39" s="63">
        <f t="shared" si="19"/>
        <v>34.422852356160355</v>
      </c>
      <c r="AA39" s="63">
        <f t="shared" si="20"/>
        <v>207.81737962088752</v>
      </c>
      <c r="AB39" s="64">
        <f t="shared" si="21"/>
        <v>4.9022239936288079</v>
      </c>
      <c r="AC39" s="64">
        <f t="shared" si="22"/>
        <v>2.2764412377603193E-2</v>
      </c>
      <c r="AD39" s="64">
        <f t="shared" si="23"/>
        <v>0.54167325348474249</v>
      </c>
      <c r="AE39" s="64">
        <f t="shared" si="24"/>
        <v>9.0557816379027565E-5</v>
      </c>
      <c r="AF39" s="64">
        <f t="shared" si="25"/>
        <v>3.0033199864033251E-2</v>
      </c>
      <c r="AG39" s="64">
        <f t="shared" si="26"/>
        <v>1.2895096774688974</v>
      </c>
    </row>
    <row r="41" spans="1:33" x14ac:dyDescent="0.25">
      <c r="O41" s="25"/>
      <c r="P41" s="32"/>
      <c r="Q41" s="33"/>
      <c r="R41" s="33"/>
      <c r="S41" s="33"/>
      <c r="T41" s="33"/>
      <c r="U41" s="33"/>
    </row>
  </sheetData>
  <autoFilter ref="A3:AG39" xr:uid="{A11A5F07-7DE3-3442-A578-AF079277C16F}">
    <sortState xmlns:xlrd2="http://schemas.microsoft.com/office/spreadsheetml/2017/richdata2" ref="A4:AG39">
      <sortCondition ref="B3:B3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8D258-1A26-4E4F-8F10-3D72505F1E9C}">
  <dimension ref="A1:H59"/>
  <sheetViews>
    <sheetView zoomScale="120" zoomScaleNormal="120" workbookViewId="0">
      <selection activeCell="V14" sqref="V14"/>
    </sheetView>
  </sheetViews>
  <sheetFormatPr defaultColWidth="11.42578125" defaultRowHeight="15" x14ac:dyDescent="0.25"/>
  <cols>
    <col min="1" max="1" width="14.7109375" bestFit="1" customWidth="1"/>
  </cols>
  <sheetData>
    <row r="1" spans="1:8" x14ac:dyDescent="0.25">
      <c r="A1" s="10"/>
      <c r="B1" s="10"/>
      <c r="C1" s="155" t="s">
        <v>137</v>
      </c>
      <c r="D1" s="156"/>
      <c r="E1" s="156"/>
      <c r="F1" s="156"/>
      <c r="G1" s="156"/>
      <c r="H1" s="157"/>
    </row>
    <row r="2" spans="1:8" x14ac:dyDescent="0.25">
      <c r="A2" s="7" t="s">
        <v>57</v>
      </c>
      <c r="B2" s="76" t="s">
        <v>153</v>
      </c>
      <c r="C2" s="61" t="s">
        <v>16</v>
      </c>
      <c r="D2" s="61" t="s">
        <v>107</v>
      </c>
      <c r="E2" s="61" t="s">
        <v>18</v>
      </c>
      <c r="F2" s="61" t="s">
        <v>108</v>
      </c>
      <c r="G2" s="61" t="s">
        <v>14</v>
      </c>
      <c r="H2" s="61" t="s">
        <v>55</v>
      </c>
    </row>
    <row r="3" spans="1:8" x14ac:dyDescent="0.25">
      <c r="A3" s="74" t="s">
        <v>145</v>
      </c>
      <c r="B3" s="77"/>
      <c r="C3" s="75">
        <v>6.0493177277658079</v>
      </c>
      <c r="D3" s="75">
        <v>5.4512618208888593E-3</v>
      </c>
      <c r="E3" s="75">
        <v>0.58030572634473221</v>
      </c>
      <c r="F3" s="75">
        <v>2.3019697884341097E-3</v>
      </c>
      <c r="G3" s="75">
        <v>2.3173958632714733E-2</v>
      </c>
      <c r="H3" s="75">
        <v>0</v>
      </c>
    </row>
    <row r="4" spans="1:8" x14ac:dyDescent="0.25">
      <c r="A4" s="74" t="s">
        <v>145</v>
      </c>
      <c r="B4" s="77"/>
      <c r="C4" s="75">
        <v>3.2866750822964632</v>
      </c>
      <c r="D4" s="75">
        <v>0.8976368998424219</v>
      </c>
      <c r="E4" s="75">
        <v>0.2683777068403011</v>
      </c>
      <c r="F4" s="75">
        <v>0</v>
      </c>
      <c r="G4" s="75">
        <v>4.4561651337407561E-2</v>
      </c>
      <c r="H4" s="75">
        <v>0</v>
      </c>
    </row>
    <row r="5" spans="1:8" x14ac:dyDescent="0.25">
      <c r="A5" s="72" t="s">
        <v>169</v>
      </c>
      <c r="B5" s="9" t="s">
        <v>154</v>
      </c>
      <c r="C5" s="10">
        <f t="shared" ref="C5:H5" si="0">AVERAGE(C3:C4)</f>
        <v>4.6679964050311353</v>
      </c>
      <c r="D5" s="10">
        <f t="shared" si="0"/>
        <v>0.45154408083165537</v>
      </c>
      <c r="E5" s="10">
        <f t="shared" si="0"/>
        <v>0.42434171659251663</v>
      </c>
      <c r="F5" s="10">
        <f t="shared" si="0"/>
        <v>1.1509848942170549E-3</v>
      </c>
      <c r="G5" s="10">
        <f t="shared" si="0"/>
        <v>3.3867804985061145E-2</v>
      </c>
      <c r="H5" s="10">
        <f t="shared" si="0"/>
        <v>0</v>
      </c>
    </row>
    <row r="6" spans="1:8" x14ac:dyDescent="0.25">
      <c r="A6" s="74" t="s">
        <v>65</v>
      </c>
      <c r="B6" s="77"/>
      <c r="C6" s="75">
        <v>4.6202060070505651</v>
      </c>
      <c r="D6" s="75">
        <v>7.8811984472138177E-2</v>
      </c>
      <c r="E6" s="75">
        <v>1.0046340285965183</v>
      </c>
      <c r="F6" s="75">
        <v>2.3044196014229001E-4</v>
      </c>
      <c r="G6" s="75">
        <v>6.0113036121141215E-3</v>
      </c>
      <c r="H6" s="75">
        <v>6.9406906825418543E-2</v>
      </c>
    </row>
    <row r="7" spans="1:8" x14ac:dyDescent="0.25">
      <c r="A7" s="74" t="s">
        <v>87</v>
      </c>
      <c r="B7" s="77"/>
      <c r="C7" s="75">
        <v>1.9447450659987537</v>
      </c>
      <c r="D7" s="75">
        <v>5.6641781413169306E-2</v>
      </c>
      <c r="E7" s="75">
        <v>0.31771054622115302</v>
      </c>
      <c r="F7" s="75">
        <v>0</v>
      </c>
      <c r="G7" s="75">
        <v>1.1545729262847748E-2</v>
      </c>
      <c r="H7" s="75">
        <v>0</v>
      </c>
    </row>
    <row r="8" spans="1:8" x14ac:dyDescent="0.25">
      <c r="A8" s="72" t="s">
        <v>169</v>
      </c>
      <c r="B8" s="9" t="s">
        <v>155</v>
      </c>
      <c r="C8" s="10">
        <f t="shared" ref="C8:H8" si="1">AVERAGE(C6:C7)</f>
        <v>3.2824755365246592</v>
      </c>
      <c r="D8" s="10">
        <f t="shared" si="1"/>
        <v>6.7726882942653749E-2</v>
      </c>
      <c r="E8" s="10">
        <f t="shared" si="1"/>
        <v>0.66117228740883571</v>
      </c>
      <c r="F8" s="10">
        <f t="shared" si="1"/>
        <v>1.1522098007114501E-4</v>
      </c>
      <c r="G8" s="10">
        <f t="shared" si="1"/>
        <v>8.7785164374809353E-3</v>
      </c>
      <c r="H8" s="10">
        <f t="shared" si="1"/>
        <v>3.4703453412709272E-2</v>
      </c>
    </row>
    <row r="9" spans="1:8" x14ac:dyDescent="0.25">
      <c r="A9" s="74" t="s">
        <v>148</v>
      </c>
      <c r="B9" s="77"/>
      <c r="C9" s="75">
        <v>0.73755173882461467</v>
      </c>
      <c r="D9" s="75">
        <v>9.8880738423627503E-5</v>
      </c>
      <c r="E9" s="75">
        <v>7.0930782575160028E-2</v>
      </c>
      <c r="F9" s="75">
        <v>0</v>
      </c>
      <c r="G9" s="75">
        <v>0</v>
      </c>
      <c r="H9" s="75">
        <v>0</v>
      </c>
    </row>
    <row r="10" spans="1:8" x14ac:dyDescent="0.25">
      <c r="A10" s="74" t="s">
        <v>150</v>
      </c>
      <c r="B10" s="77"/>
      <c r="C10" s="75">
        <v>1.0040990452521306</v>
      </c>
      <c r="D10" s="75">
        <v>2.6216802205916608E-3</v>
      </c>
      <c r="E10" s="75">
        <v>0.15065671418331808</v>
      </c>
      <c r="F10" s="75">
        <v>2.4607069739577877E-3</v>
      </c>
      <c r="G10" s="75">
        <v>1.337234159437551E-2</v>
      </c>
      <c r="H10" s="75">
        <v>0</v>
      </c>
    </row>
    <row r="11" spans="1:8" x14ac:dyDescent="0.25">
      <c r="A11" s="72" t="s">
        <v>169</v>
      </c>
      <c r="B11" s="9" t="s">
        <v>156</v>
      </c>
      <c r="C11" s="10">
        <f t="shared" ref="C11:H11" si="2">AVERAGE(C9:C10)</f>
        <v>0.87082539203837261</v>
      </c>
      <c r="D11" s="10">
        <f t="shared" si="2"/>
        <v>1.360280479507644E-3</v>
      </c>
      <c r="E11" s="10">
        <f t="shared" si="2"/>
        <v>0.11079374837923905</v>
      </c>
      <c r="F11" s="10">
        <f t="shared" si="2"/>
        <v>1.2303534869788938E-3</v>
      </c>
      <c r="G11" s="10">
        <f t="shared" si="2"/>
        <v>6.686170797187755E-3</v>
      </c>
      <c r="H11" s="10">
        <f t="shared" si="2"/>
        <v>0</v>
      </c>
    </row>
    <row r="12" spans="1:8" x14ac:dyDescent="0.25">
      <c r="A12" s="74" t="s">
        <v>105</v>
      </c>
      <c r="B12" s="77"/>
      <c r="C12" s="75">
        <v>2.725046218724843</v>
      </c>
      <c r="D12" s="75">
        <v>8.2410955094690444E-2</v>
      </c>
      <c r="E12" s="75">
        <v>0.12600787469825797</v>
      </c>
      <c r="F12" s="75">
        <v>0</v>
      </c>
      <c r="G12" s="75">
        <v>3.5701576924372118E-3</v>
      </c>
      <c r="H12" s="75">
        <v>0.3081687345863855</v>
      </c>
    </row>
    <row r="13" spans="1:8" x14ac:dyDescent="0.25">
      <c r="A13" s="74" t="s">
        <v>95</v>
      </c>
      <c r="B13" s="77"/>
      <c r="C13" s="75">
        <v>4.1888430245417814</v>
      </c>
      <c r="D13" s="75">
        <v>5.5462125949101382E-2</v>
      </c>
      <c r="E13" s="75">
        <v>0.14224534427822036</v>
      </c>
      <c r="F13" s="75">
        <v>7.2746336963100174E-3</v>
      </c>
      <c r="G13" s="75">
        <v>3.4409519854728178E-3</v>
      </c>
      <c r="H13" s="75">
        <v>6.0258323599826575E-3</v>
      </c>
    </row>
    <row r="14" spans="1:8" x14ac:dyDescent="0.25">
      <c r="A14" s="72" t="s">
        <v>169</v>
      </c>
      <c r="B14" s="9" t="s">
        <v>157</v>
      </c>
      <c r="C14" s="10">
        <f t="shared" ref="C14:H14" si="3">AVERAGE(C12:C13)</f>
        <v>3.456944621633312</v>
      </c>
      <c r="D14" s="10">
        <f t="shared" si="3"/>
        <v>6.8936540521895906E-2</v>
      </c>
      <c r="E14" s="10">
        <f t="shared" si="3"/>
        <v>0.13412660948823918</v>
      </c>
      <c r="F14" s="10">
        <f t="shared" si="3"/>
        <v>3.6373168481550087E-3</v>
      </c>
      <c r="G14" s="10">
        <f t="shared" si="3"/>
        <v>3.505554838955015E-3</v>
      </c>
      <c r="H14" s="10">
        <f t="shared" si="3"/>
        <v>0.15709728347318408</v>
      </c>
    </row>
    <row r="15" spans="1:8" x14ac:dyDescent="0.25">
      <c r="A15" s="8" t="s">
        <v>79</v>
      </c>
      <c r="B15" s="9" t="s">
        <v>158</v>
      </c>
      <c r="C15" s="10">
        <v>4.2996690836335514</v>
      </c>
      <c r="D15" s="10">
        <v>4.3566840073585314E-2</v>
      </c>
      <c r="E15" s="10">
        <v>0.34115319890139584</v>
      </c>
      <c r="F15" s="10">
        <v>0</v>
      </c>
      <c r="G15" s="10">
        <v>0</v>
      </c>
      <c r="H15" s="10">
        <v>0</v>
      </c>
    </row>
    <row r="16" spans="1:8" x14ac:dyDescent="0.25">
      <c r="A16" s="8" t="s">
        <v>81</v>
      </c>
      <c r="B16" s="9" t="s">
        <v>159</v>
      </c>
      <c r="C16" s="10">
        <v>5.7855995814174701</v>
      </c>
      <c r="D16" s="10">
        <v>8.2457780082112447E-3</v>
      </c>
      <c r="E16" s="10">
        <v>0.38866014623314005</v>
      </c>
      <c r="F16" s="10">
        <v>0</v>
      </c>
      <c r="G16" s="10">
        <v>7.4910372590980424E-3</v>
      </c>
      <c r="H16" s="10">
        <v>0</v>
      </c>
    </row>
    <row r="17" spans="1:8" x14ac:dyDescent="0.25">
      <c r="A17" s="8" t="s">
        <v>78</v>
      </c>
      <c r="B17" s="9" t="s">
        <v>160</v>
      </c>
      <c r="C17" s="10">
        <v>5.4755390370932586</v>
      </c>
      <c r="D17" s="10">
        <v>1.4513764174906655E-2</v>
      </c>
      <c r="E17" s="10">
        <v>0.3814228612416431</v>
      </c>
      <c r="F17" s="10">
        <v>1.2146696924004175E-2</v>
      </c>
      <c r="G17" s="10">
        <v>1.7275465037135467E-3</v>
      </c>
      <c r="H17" s="10">
        <v>2.9943237249632017E-2</v>
      </c>
    </row>
    <row r="18" spans="1:8" x14ac:dyDescent="0.25">
      <c r="A18" s="8" t="s">
        <v>85</v>
      </c>
      <c r="B18" s="9" t="s">
        <v>161</v>
      </c>
      <c r="C18" s="10">
        <v>5.3185359913433308</v>
      </c>
      <c r="D18" s="10">
        <v>1.3800739587594901</v>
      </c>
      <c r="E18" s="10">
        <v>0.74363845630646885</v>
      </c>
      <c r="F18" s="10">
        <v>4.7735973043247322E-3</v>
      </c>
      <c r="G18" s="10">
        <v>8.9380717669997351E-3</v>
      </c>
      <c r="H18" s="10">
        <v>0</v>
      </c>
    </row>
    <row r="19" spans="1:8" x14ac:dyDescent="0.25">
      <c r="A19" s="8" t="s">
        <v>83</v>
      </c>
      <c r="B19" s="9" t="s">
        <v>162</v>
      </c>
      <c r="C19" s="10">
        <v>4.3915207609640374</v>
      </c>
      <c r="D19" s="10">
        <v>2.1698497582292368E-2</v>
      </c>
      <c r="E19" s="10">
        <v>0.5620994224997462</v>
      </c>
      <c r="F19" s="10">
        <v>7.7296468947656656E-4</v>
      </c>
      <c r="G19" s="10">
        <v>2.2796921824535239E-3</v>
      </c>
      <c r="H19" s="10">
        <v>3.5664105971733473E-2</v>
      </c>
    </row>
    <row r="20" spans="1:8" x14ac:dyDescent="0.25">
      <c r="A20" s="8" t="s">
        <v>104</v>
      </c>
      <c r="B20" s="9" t="s">
        <v>163</v>
      </c>
      <c r="C20" s="10">
        <v>3.431116692371321</v>
      </c>
      <c r="D20" s="10">
        <v>7.6104154521462311E-2</v>
      </c>
      <c r="E20" s="10">
        <v>0.22147018733246648</v>
      </c>
      <c r="F20" s="10">
        <v>0</v>
      </c>
      <c r="G20" s="10">
        <v>3.4337095454357952E-2</v>
      </c>
      <c r="H20" s="10">
        <v>0</v>
      </c>
    </row>
    <row r="21" spans="1:8" x14ac:dyDescent="0.25">
      <c r="A21" s="8" t="s">
        <v>99</v>
      </c>
      <c r="B21" s="9" t="s">
        <v>164</v>
      </c>
      <c r="C21" s="10">
        <v>2.4778164772493163</v>
      </c>
      <c r="D21" s="10">
        <v>0</v>
      </c>
      <c r="E21" s="10">
        <v>0.21281652025052317</v>
      </c>
      <c r="F21" s="10">
        <v>0</v>
      </c>
      <c r="G21" s="10">
        <v>0.2305757122476306</v>
      </c>
      <c r="H21" s="10">
        <v>0</v>
      </c>
    </row>
    <row r="22" spans="1:8" x14ac:dyDescent="0.25">
      <c r="A22" s="8" t="s">
        <v>102</v>
      </c>
      <c r="B22" s="9" t="s">
        <v>165</v>
      </c>
      <c r="C22" s="10">
        <v>3.221255974255425</v>
      </c>
      <c r="D22" s="10">
        <v>3.1954384129479797E-2</v>
      </c>
      <c r="E22" s="10">
        <v>0.15313027527020409</v>
      </c>
      <c r="F22" s="10">
        <v>7.6315342724208094E-4</v>
      </c>
      <c r="G22" s="10">
        <v>2.1752220974987349E-3</v>
      </c>
      <c r="H22" s="10">
        <v>5.1485813959725395E-2</v>
      </c>
    </row>
    <row r="23" spans="1:8" x14ac:dyDescent="0.25">
      <c r="A23" s="8" t="s">
        <v>68</v>
      </c>
      <c r="B23" s="9" t="s">
        <v>166</v>
      </c>
      <c r="C23" s="10">
        <v>6.1240183417487382</v>
      </c>
      <c r="D23" s="10">
        <v>1.2759189259241572E-2</v>
      </c>
      <c r="E23" s="10">
        <v>0.94627104980341903</v>
      </c>
      <c r="F23" s="10">
        <v>5.6167792262229689E-3</v>
      </c>
      <c r="G23" s="10">
        <v>2.4961434043406436E-2</v>
      </c>
      <c r="H23" s="10">
        <v>0</v>
      </c>
    </row>
    <row r="24" spans="1:8" x14ac:dyDescent="0.25">
      <c r="A24" s="8" t="s">
        <v>89</v>
      </c>
      <c r="B24" s="9" t="s">
        <v>168</v>
      </c>
      <c r="C24" s="10">
        <v>4.9022239936288079</v>
      </c>
      <c r="D24" s="10">
        <v>2.2764412377603193E-2</v>
      </c>
      <c r="E24" s="10">
        <v>0.54167325348474249</v>
      </c>
      <c r="F24" s="10">
        <v>9.0557816379027565E-5</v>
      </c>
      <c r="G24" s="10">
        <v>3.0033199864033251E-2</v>
      </c>
      <c r="H24" s="10">
        <v>1.2895096774688974</v>
      </c>
    </row>
    <row r="27" spans="1:8" x14ac:dyDescent="0.25">
      <c r="A27" s="76" t="s">
        <v>153</v>
      </c>
      <c r="B27" s="76" t="s">
        <v>170</v>
      </c>
      <c r="D27" s="76" t="s">
        <v>153</v>
      </c>
      <c r="E27" s="76" t="s">
        <v>171</v>
      </c>
      <c r="G27" s="76" t="s">
        <v>153</v>
      </c>
      <c r="H27" s="76" t="s">
        <v>172</v>
      </c>
    </row>
    <row r="28" spans="1:8" x14ac:dyDescent="0.25">
      <c r="A28" s="9" t="s">
        <v>166</v>
      </c>
      <c r="B28" s="10">
        <v>6.1240183417487382</v>
      </c>
      <c r="D28" s="9" t="s">
        <v>161</v>
      </c>
      <c r="E28" s="10">
        <v>1.3800739587594901</v>
      </c>
      <c r="G28" s="9" t="s">
        <v>166</v>
      </c>
      <c r="H28" s="10">
        <v>0.94627104980341903</v>
      </c>
    </row>
    <row r="29" spans="1:8" x14ac:dyDescent="0.25">
      <c r="A29" s="9" t="s">
        <v>159</v>
      </c>
      <c r="B29" s="10">
        <v>5.7855995814174701</v>
      </c>
      <c r="D29" s="9" t="s">
        <v>154</v>
      </c>
      <c r="E29" s="10">
        <v>0.45154408083165537</v>
      </c>
      <c r="G29" s="9" t="s">
        <v>161</v>
      </c>
      <c r="H29" s="10">
        <v>0.74363845630646885</v>
      </c>
    </row>
    <row r="30" spans="1:8" x14ac:dyDescent="0.25">
      <c r="A30" s="9" t="s">
        <v>160</v>
      </c>
      <c r="B30" s="10">
        <v>5.4755390370932586</v>
      </c>
      <c r="D30" s="9" t="s">
        <v>163</v>
      </c>
      <c r="E30" s="10">
        <v>7.6104154521462311E-2</v>
      </c>
      <c r="G30" s="9" t="s">
        <v>155</v>
      </c>
      <c r="H30" s="10">
        <v>0.66117228740883571</v>
      </c>
    </row>
    <row r="31" spans="1:8" x14ac:dyDescent="0.25">
      <c r="A31" s="9" t="s">
        <v>161</v>
      </c>
      <c r="B31" s="10">
        <v>5.3185359913433308</v>
      </c>
      <c r="D31" s="9" t="s">
        <v>157</v>
      </c>
      <c r="E31" s="10">
        <v>6.8936540521895906E-2</v>
      </c>
      <c r="G31" s="9" t="s">
        <v>162</v>
      </c>
      <c r="H31" s="10">
        <v>0.5620994224997462</v>
      </c>
    </row>
    <row r="32" spans="1:8" x14ac:dyDescent="0.25">
      <c r="A32" s="9" t="s">
        <v>168</v>
      </c>
      <c r="B32" s="10">
        <v>4.9022239936288079</v>
      </c>
      <c r="D32" s="9" t="s">
        <v>155</v>
      </c>
      <c r="E32" s="10">
        <v>6.7726882942653749E-2</v>
      </c>
      <c r="G32" s="9" t="s">
        <v>168</v>
      </c>
      <c r="H32" s="10">
        <v>0.54167325348474249</v>
      </c>
    </row>
    <row r="33" spans="1:8" x14ac:dyDescent="0.25">
      <c r="A33" s="9" t="s">
        <v>154</v>
      </c>
      <c r="B33" s="10">
        <v>4.6679964050311353</v>
      </c>
      <c r="D33" s="9" t="s">
        <v>158</v>
      </c>
      <c r="E33" s="10">
        <v>4.3566840073585314E-2</v>
      </c>
      <c r="G33" s="9" t="s">
        <v>154</v>
      </c>
      <c r="H33" s="10">
        <v>0.42434171659251663</v>
      </c>
    </row>
    <row r="34" spans="1:8" x14ac:dyDescent="0.25">
      <c r="A34" s="9" t="s">
        <v>162</v>
      </c>
      <c r="B34" s="10">
        <v>4.3915207609640374</v>
      </c>
      <c r="D34" s="9" t="s">
        <v>165</v>
      </c>
      <c r="E34" s="10">
        <v>3.1954384129479797E-2</v>
      </c>
      <c r="G34" s="9" t="s">
        <v>159</v>
      </c>
      <c r="H34" s="10">
        <v>0.38866014623314005</v>
      </c>
    </row>
    <row r="35" spans="1:8" x14ac:dyDescent="0.25">
      <c r="A35" s="9" t="s">
        <v>158</v>
      </c>
      <c r="B35" s="10">
        <v>4.2996690836335514</v>
      </c>
      <c r="D35" s="9" t="s">
        <v>168</v>
      </c>
      <c r="E35" s="10">
        <v>2.2764412377603193E-2</v>
      </c>
      <c r="G35" s="9" t="s">
        <v>160</v>
      </c>
      <c r="H35" s="10">
        <v>0.3814228612416431</v>
      </c>
    </row>
    <row r="36" spans="1:8" x14ac:dyDescent="0.25">
      <c r="A36" s="9" t="s">
        <v>157</v>
      </c>
      <c r="B36" s="10">
        <v>3.456944621633312</v>
      </c>
      <c r="D36" s="9" t="s">
        <v>162</v>
      </c>
      <c r="E36" s="10">
        <v>2.1698497582292368E-2</v>
      </c>
      <c r="G36" s="9" t="s">
        <v>158</v>
      </c>
      <c r="H36" s="10">
        <v>0.34115319890139584</v>
      </c>
    </row>
    <row r="37" spans="1:8" x14ac:dyDescent="0.25">
      <c r="A37" s="9" t="s">
        <v>163</v>
      </c>
      <c r="B37" s="10">
        <v>3.431116692371321</v>
      </c>
      <c r="D37" s="9" t="s">
        <v>160</v>
      </c>
      <c r="E37" s="10">
        <v>1.4513764174906655E-2</v>
      </c>
      <c r="G37" s="9" t="s">
        <v>163</v>
      </c>
      <c r="H37" s="10">
        <v>0.22147018733246648</v>
      </c>
    </row>
    <row r="38" spans="1:8" x14ac:dyDescent="0.25">
      <c r="A38" s="9" t="s">
        <v>155</v>
      </c>
      <c r="B38" s="10">
        <v>3.2824755365246592</v>
      </c>
      <c r="D38" s="9" t="s">
        <v>166</v>
      </c>
      <c r="E38" s="10">
        <v>1.2759189259241572E-2</v>
      </c>
      <c r="G38" s="9" t="s">
        <v>164</v>
      </c>
      <c r="H38" s="10">
        <v>0.21281652025052317</v>
      </c>
    </row>
    <row r="39" spans="1:8" x14ac:dyDescent="0.25">
      <c r="A39" s="9" t="s">
        <v>165</v>
      </c>
      <c r="B39" s="10">
        <v>3.221255974255425</v>
      </c>
      <c r="D39" s="9" t="s">
        <v>159</v>
      </c>
      <c r="E39" s="10">
        <v>8.2457780082112447E-3</v>
      </c>
      <c r="G39" s="9" t="s">
        <v>165</v>
      </c>
      <c r="H39" s="10">
        <v>0.15313027527020409</v>
      </c>
    </row>
    <row r="40" spans="1:8" x14ac:dyDescent="0.25">
      <c r="A40" s="9" t="s">
        <v>164</v>
      </c>
      <c r="B40" s="10">
        <v>2.4778164772493163</v>
      </c>
      <c r="D40" s="9" t="s">
        <v>156</v>
      </c>
      <c r="E40" s="10">
        <v>1.360280479507644E-3</v>
      </c>
      <c r="G40" s="9" t="s">
        <v>157</v>
      </c>
      <c r="H40" s="10">
        <v>0.13412660948823918</v>
      </c>
    </row>
    <row r="41" spans="1:8" x14ac:dyDescent="0.25">
      <c r="A41" s="9" t="s">
        <v>156</v>
      </c>
      <c r="B41" s="10">
        <v>0.87082539203837261</v>
      </c>
      <c r="D41" s="133" t="s">
        <v>164</v>
      </c>
      <c r="E41" s="114">
        <v>0</v>
      </c>
      <c r="G41" s="9" t="s">
        <v>156</v>
      </c>
      <c r="H41" s="10">
        <v>0.11079374837923905</v>
      </c>
    </row>
    <row r="42" spans="1:8" x14ac:dyDescent="0.25">
      <c r="D42" s="134"/>
      <c r="E42" s="135"/>
    </row>
    <row r="44" spans="1:8" x14ac:dyDescent="0.25">
      <c r="A44" s="76" t="s">
        <v>153</v>
      </c>
      <c r="B44" s="76" t="s">
        <v>173</v>
      </c>
      <c r="D44" s="76" t="s">
        <v>153</v>
      </c>
      <c r="E44" s="76" t="s">
        <v>174</v>
      </c>
      <c r="G44" s="76" t="s">
        <v>153</v>
      </c>
      <c r="H44" s="76" t="s">
        <v>175</v>
      </c>
    </row>
    <row r="45" spans="1:8" x14ac:dyDescent="0.25">
      <c r="A45" s="9" t="s">
        <v>160</v>
      </c>
      <c r="B45" s="10">
        <v>1.2146696924004175E-2</v>
      </c>
      <c r="D45" s="9" t="s">
        <v>164</v>
      </c>
      <c r="E45" s="10">
        <v>0.2305757122476306</v>
      </c>
      <c r="G45" s="9" t="s">
        <v>168</v>
      </c>
      <c r="H45" s="10">
        <v>1.2895096774688974</v>
      </c>
    </row>
    <row r="46" spans="1:8" x14ac:dyDescent="0.25">
      <c r="A46" s="9" t="s">
        <v>166</v>
      </c>
      <c r="B46" s="10">
        <v>5.6167792262229689E-3</v>
      </c>
      <c r="D46" s="9" t="s">
        <v>163</v>
      </c>
      <c r="E46" s="10">
        <v>3.4337095454357952E-2</v>
      </c>
      <c r="G46" s="9" t="s">
        <v>157</v>
      </c>
      <c r="H46" s="10">
        <v>0.15709728347318408</v>
      </c>
    </row>
    <row r="47" spans="1:8" x14ac:dyDescent="0.25">
      <c r="A47" s="9" t="s">
        <v>161</v>
      </c>
      <c r="B47" s="10">
        <v>4.7735973043247322E-3</v>
      </c>
      <c r="D47" s="9" t="s">
        <v>154</v>
      </c>
      <c r="E47" s="10">
        <v>3.3867804985061145E-2</v>
      </c>
      <c r="G47" s="9" t="s">
        <v>165</v>
      </c>
      <c r="H47" s="10">
        <v>5.1485813959725395E-2</v>
      </c>
    </row>
    <row r="48" spans="1:8" x14ac:dyDescent="0.25">
      <c r="A48" s="9" t="s">
        <v>157</v>
      </c>
      <c r="B48" s="10">
        <v>3.6373168481550087E-3</v>
      </c>
      <c r="D48" s="9" t="s">
        <v>168</v>
      </c>
      <c r="E48" s="10">
        <v>3.0033199864033251E-2</v>
      </c>
      <c r="G48" s="9" t="s">
        <v>162</v>
      </c>
      <c r="H48" s="10">
        <v>3.5664105971733473E-2</v>
      </c>
    </row>
    <row r="49" spans="1:8" x14ac:dyDescent="0.25">
      <c r="A49" s="9" t="s">
        <v>156</v>
      </c>
      <c r="B49" s="10">
        <v>1.2303534869788938E-3</v>
      </c>
      <c r="D49" s="9" t="s">
        <v>166</v>
      </c>
      <c r="E49" s="10">
        <v>2.4961434043406436E-2</v>
      </c>
      <c r="G49" s="9" t="s">
        <v>155</v>
      </c>
      <c r="H49" s="10">
        <v>3.4703453412709272E-2</v>
      </c>
    </row>
    <row r="50" spans="1:8" x14ac:dyDescent="0.25">
      <c r="A50" s="9" t="s">
        <v>154</v>
      </c>
      <c r="B50" s="10">
        <v>1.1509848942170549E-3</v>
      </c>
      <c r="D50" s="9" t="s">
        <v>161</v>
      </c>
      <c r="E50" s="10">
        <v>8.9380717669997351E-3</v>
      </c>
      <c r="G50" s="9" t="s">
        <v>160</v>
      </c>
      <c r="H50" s="10">
        <v>2.9943237249632017E-2</v>
      </c>
    </row>
    <row r="51" spans="1:8" x14ac:dyDescent="0.25">
      <c r="A51" s="9" t="s">
        <v>162</v>
      </c>
      <c r="B51" s="10">
        <v>7.7296468947656656E-4</v>
      </c>
      <c r="D51" s="9" t="s">
        <v>155</v>
      </c>
      <c r="E51" s="10">
        <v>8.7785164374809353E-3</v>
      </c>
      <c r="G51" s="9" t="s">
        <v>154</v>
      </c>
      <c r="H51" s="10">
        <v>0</v>
      </c>
    </row>
    <row r="52" spans="1:8" x14ac:dyDescent="0.25">
      <c r="A52" s="9" t="s">
        <v>165</v>
      </c>
      <c r="B52" s="10">
        <v>7.6315342724208094E-4</v>
      </c>
      <c r="D52" s="9" t="s">
        <v>159</v>
      </c>
      <c r="E52" s="10">
        <v>7.4910372590980424E-3</v>
      </c>
      <c r="G52" s="9" t="s">
        <v>156</v>
      </c>
      <c r="H52" s="10">
        <v>0</v>
      </c>
    </row>
    <row r="53" spans="1:8" x14ac:dyDescent="0.25">
      <c r="A53" s="9" t="s">
        <v>155</v>
      </c>
      <c r="B53" s="10">
        <v>1.1522098007114501E-4</v>
      </c>
      <c r="D53" s="9" t="s">
        <v>156</v>
      </c>
      <c r="E53" s="10">
        <v>6.686170797187755E-3</v>
      </c>
      <c r="G53" s="9" t="s">
        <v>158</v>
      </c>
      <c r="H53" s="10">
        <v>0</v>
      </c>
    </row>
    <row r="54" spans="1:8" x14ac:dyDescent="0.25">
      <c r="A54" s="9" t="s">
        <v>168</v>
      </c>
      <c r="B54" s="10">
        <v>9.0557816379027565E-5</v>
      </c>
      <c r="D54" s="9" t="s">
        <v>157</v>
      </c>
      <c r="E54" s="10">
        <v>3.505554838955015E-3</v>
      </c>
      <c r="G54" s="9" t="s">
        <v>159</v>
      </c>
      <c r="H54" s="10">
        <v>0</v>
      </c>
    </row>
    <row r="55" spans="1:8" x14ac:dyDescent="0.25">
      <c r="A55" s="9" t="s">
        <v>158</v>
      </c>
      <c r="B55" s="10">
        <v>0</v>
      </c>
      <c r="D55" s="9" t="s">
        <v>162</v>
      </c>
      <c r="E55" s="10">
        <v>2.2796921824535239E-3</v>
      </c>
      <c r="G55" s="9" t="s">
        <v>161</v>
      </c>
      <c r="H55" s="10">
        <v>0</v>
      </c>
    </row>
    <row r="56" spans="1:8" x14ac:dyDescent="0.25">
      <c r="A56" s="9" t="s">
        <v>159</v>
      </c>
      <c r="B56" s="10">
        <v>0</v>
      </c>
      <c r="D56" s="9" t="s">
        <v>165</v>
      </c>
      <c r="E56" s="10">
        <v>2.1752220974987349E-3</v>
      </c>
      <c r="G56" s="9" t="s">
        <v>163</v>
      </c>
      <c r="H56" s="10">
        <v>0</v>
      </c>
    </row>
    <row r="57" spans="1:8" x14ac:dyDescent="0.25">
      <c r="A57" s="9" t="s">
        <v>163</v>
      </c>
      <c r="B57" s="10">
        <v>0</v>
      </c>
      <c r="D57" s="9" t="s">
        <v>160</v>
      </c>
      <c r="E57" s="10">
        <v>1.7275465037135467E-3</v>
      </c>
      <c r="G57" s="9" t="s">
        <v>164</v>
      </c>
      <c r="H57" s="10">
        <v>0</v>
      </c>
    </row>
    <row r="58" spans="1:8" x14ac:dyDescent="0.25">
      <c r="A58" s="133" t="s">
        <v>164</v>
      </c>
      <c r="B58" s="114">
        <v>0</v>
      </c>
      <c r="D58" s="9" t="s">
        <v>158</v>
      </c>
      <c r="E58" s="10">
        <v>0</v>
      </c>
      <c r="G58" s="133" t="s">
        <v>166</v>
      </c>
      <c r="H58" s="114">
        <v>0</v>
      </c>
    </row>
    <row r="59" spans="1:8" x14ac:dyDescent="0.25">
      <c r="A59" s="134"/>
      <c r="B59" s="135"/>
      <c r="G59" s="134"/>
      <c r="H59" s="135"/>
    </row>
  </sheetData>
  <sortState xmlns:xlrd2="http://schemas.microsoft.com/office/spreadsheetml/2017/richdata2" ref="G45:H59">
    <sortCondition descending="1" ref="H45:H59"/>
  </sortState>
  <mergeCells count="1">
    <mergeCell ref="C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F6BEC-E553-9D48-861E-69847542DF21}">
  <dimension ref="A1:AO71"/>
  <sheetViews>
    <sheetView zoomScaleNormal="100" workbookViewId="0">
      <selection activeCell="E33" sqref="E33"/>
    </sheetView>
  </sheetViews>
  <sheetFormatPr defaultColWidth="11.42578125" defaultRowHeight="15" x14ac:dyDescent="0.25"/>
  <cols>
    <col min="1" max="2" width="22" style="1" customWidth="1"/>
  </cols>
  <sheetData>
    <row r="1" spans="1:41" x14ac:dyDescent="0.25">
      <c r="A1" s="9"/>
      <c r="B1" s="9"/>
      <c r="C1" s="155" t="s">
        <v>137</v>
      </c>
      <c r="D1" s="156"/>
      <c r="E1" s="156"/>
      <c r="F1" s="156"/>
      <c r="G1" s="156"/>
      <c r="H1" s="157"/>
    </row>
    <row r="2" spans="1:41" x14ac:dyDescent="0.25">
      <c r="A2" s="7" t="s">
        <v>57</v>
      </c>
      <c r="B2" s="7" t="s">
        <v>127</v>
      </c>
      <c r="C2" s="61" t="s">
        <v>16</v>
      </c>
      <c r="D2" s="61" t="s">
        <v>107</v>
      </c>
      <c r="E2" s="61" t="s">
        <v>18</v>
      </c>
      <c r="F2" s="61" t="s">
        <v>108</v>
      </c>
      <c r="G2" s="61" t="s">
        <v>14</v>
      </c>
      <c r="H2" s="61" t="s">
        <v>55</v>
      </c>
    </row>
    <row r="3" spans="1:41" s="36" customFormat="1" x14ac:dyDescent="0.25">
      <c r="A3" s="56" t="s">
        <v>84</v>
      </c>
      <c r="B3" s="56" t="s">
        <v>134</v>
      </c>
      <c r="C3" s="57">
        <v>6.0493177277658079</v>
      </c>
      <c r="D3" s="57">
        <v>5.4512618208888593E-3</v>
      </c>
      <c r="E3" s="57">
        <v>0.58030572634473221</v>
      </c>
      <c r="F3" s="57">
        <v>2.3019697884341097E-3</v>
      </c>
      <c r="G3" s="57">
        <v>2.3173958632714733E-2</v>
      </c>
      <c r="H3" s="57">
        <v>9.9999999999999995E-8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s="36" customFormat="1" x14ac:dyDescent="0.25">
      <c r="A4" s="56" t="s">
        <v>76</v>
      </c>
      <c r="B4" s="56" t="s">
        <v>134</v>
      </c>
      <c r="C4" s="57">
        <v>3.2866750822964632</v>
      </c>
      <c r="D4" s="57">
        <v>0.8976368998424219</v>
      </c>
      <c r="E4" s="57">
        <v>0.2683777068403011</v>
      </c>
      <c r="F4" s="57">
        <v>9.9999999999999995E-8</v>
      </c>
      <c r="G4" s="57">
        <v>4.4561651337407561E-2</v>
      </c>
      <c r="H4" s="57">
        <v>9.9999999999999995E-8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s="36" customFormat="1" x14ac:dyDescent="0.25">
      <c r="A5" s="58" t="s">
        <v>135</v>
      </c>
      <c r="B5" s="39" t="s">
        <v>134</v>
      </c>
      <c r="C5" s="50">
        <f t="shared" ref="C5:H5" si="0">AVERAGE(C3:C4)</f>
        <v>4.6679964050311353</v>
      </c>
      <c r="D5" s="50">
        <f t="shared" si="0"/>
        <v>0.45154408083165537</v>
      </c>
      <c r="E5" s="50">
        <f t="shared" si="0"/>
        <v>0.42434171659251663</v>
      </c>
      <c r="F5" s="50">
        <f t="shared" si="0"/>
        <v>1.1510348942170548E-3</v>
      </c>
      <c r="G5" s="50">
        <f t="shared" si="0"/>
        <v>3.3867804985061145E-2</v>
      </c>
      <c r="H5" s="50">
        <f t="shared" si="0"/>
        <v>9.9999999999999995E-8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s="36" customFormat="1" x14ac:dyDescent="0.25">
      <c r="A6" s="39" t="s">
        <v>80</v>
      </c>
      <c r="B6" s="39" t="s">
        <v>124</v>
      </c>
      <c r="C6" s="50">
        <v>5.4113972402350825</v>
      </c>
      <c r="D6" s="50">
        <v>9.9999999999999995E-8</v>
      </c>
      <c r="E6" s="50">
        <v>0.43528991268942013</v>
      </c>
      <c r="F6" s="50">
        <v>9.9999999999999995E-8</v>
      </c>
      <c r="G6" s="50">
        <v>3.3675761129109291E-2</v>
      </c>
      <c r="H6" s="50">
        <v>9.9999999999999995E-8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s="36" customFormat="1" x14ac:dyDescent="0.25">
      <c r="A7" s="136" t="s">
        <v>90</v>
      </c>
      <c r="B7" s="137" t="s">
        <v>125</v>
      </c>
      <c r="C7" s="138">
        <v>5.2070051900000003</v>
      </c>
      <c r="D7" s="50">
        <v>9.9999999999999995E-8</v>
      </c>
      <c r="E7" s="138">
        <v>0.68797485999999997</v>
      </c>
      <c r="F7" s="50">
        <v>9.9999999999999995E-8</v>
      </c>
      <c r="G7" s="138">
        <v>4.1799600000000001E-4</v>
      </c>
      <c r="H7" s="50">
        <v>9.9999999999999995E-8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s="36" customFormat="1" x14ac:dyDescent="0.25">
      <c r="A8" s="39" t="s">
        <v>94</v>
      </c>
      <c r="B8" s="39" t="s">
        <v>126</v>
      </c>
      <c r="C8" s="50">
        <v>7.3409745023319086</v>
      </c>
      <c r="D8" s="50">
        <v>3.7652965210341519E-2</v>
      </c>
      <c r="E8" s="50">
        <v>0.62142349054369383</v>
      </c>
      <c r="F8" s="50">
        <v>9.9999999999999995E-8</v>
      </c>
      <c r="G8" s="50">
        <v>7.3061365229415776E-3</v>
      </c>
      <c r="H8" s="50">
        <v>9.9999999999999995E-8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s="36" customFormat="1" x14ac:dyDescent="0.25">
      <c r="A9" s="39" t="s">
        <v>97</v>
      </c>
      <c r="B9" s="39" t="s">
        <v>132</v>
      </c>
      <c r="C9" s="50">
        <v>2.9221476733271108</v>
      </c>
      <c r="D9" s="50">
        <v>9.9999999999999995E-8</v>
      </c>
      <c r="E9" s="50">
        <v>0.30779063398881068</v>
      </c>
      <c r="F9" s="50">
        <v>9.9999999999999995E-8</v>
      </c>
      <c r="G9" s="50">
        <v>0.10654633338165422</v>
      </c>
      <c r="H9" s="50">
        <v>9.9999999999999995E-8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s="36" customFormat="1" x14ac:dyDescent="0.25">
      <c r="A10" s="39" t="s">
        <v>100</v>
      </c>
      <c r="B10" s="39" t="s">
        <v>131</v>
      </c>
      <c r="C10" s="50">
        <v>5.8817852801379047</v>
      </c>
      <c r="D10" s="50">
        <v>1.8712984614345988E-3</v>
      </c>
      <c r="E10" s="50">
        <v>0.49237659330324318</v>
      </c>
      <c r="F10" s="50">
        <v>6.7449146116102684E-4</v>
      </c>
      <c r="G10" s="50">
        <v>3.9341123261615327E-3</v>
      </c>
      <c r="H10" s="50">
        <v>9.9999999999999995E-8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s="36" customFormat="1" x14ac:dyDescent="0.25">
      <c r="A11" s="39" t="s">
        <v>75</v>
      </c>
      <c r="B11" s="39" t="s">
        <v>128</v>
      </c>
      <c r="C11" s="50">
        <v>7.1097778120014175</v>
      </c>
      <c r="D11" s="50">
        <v>6.1508117446406278E-3</v>
      </c>
      <c r="E11" s="50">
        <v>0.67439587206391172</v>
      </c>
      <c r="F11" s="50">
        <v>9.9999999999999995E-8</v>
      </c>
      <c r="G11" s="50">
        <v>9.4420170501162935E-3</v>
      </c>
      <c r="H11" s="50">
        <v>9.9999999999999995E-8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2" spans="1:41" s="36" customFormat="1" x14ac:dyDescent="0.25">
      <c r="A12" s="39" t="s">
        <v>71</v>
      </c>
      <c r="B12" s="39" t="s">
        <v>129</v>
      </c>
      <c r="C12" s="50">
        <v>10.005428043988998</v>
      </c>
      <c r="D12" s="50">
        <v>9.9999999999999995E-8</v>
      </c>
      <c r="E12" s="50">
        <v>0.97158491031718586</v>
      </c>
      <c r="F12" s="50">
        <v>5.3502277265199904E-4</v>
      </c>
      <c r="G12" s="50">
        <v>5.135417912157561E-3</v>
      </c>
      <c r="H12" s="50">
        <v>3.703609961278715E-2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 spans="1:41" s="36" customFormat="1" x14ac:dyDescent="0.25">
      <c r="A13" s="39" t="s">
        <v>73</v>
      </c>
      <c r="B13" s="39" t="s">
        <v>133</v>
      </c>
      <c r="C13" s="50">
        <v>5.1912669905213553</v>
      </c>
      <c r="D13" s="50">
        <v>9.9999999999999995E-8</v>
      </c>
      <c r="E13" s="50">
        <v>0.44751322883498984</v>
      </c>
      <c r="F13" s="50">
        <v>9.9999999999999995E-8</v>
      </c>
      <c r="G13" s="50">
        <v>9.9999999999999995E-8</v>
      </c>
      <c r="H13" s="50">
        <v>9.9999999999999995E-8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1" s="38" customFormat="1" x14ac:dyDescent="0.25">
      <c r="A14" s="39" t="s">
        <v>70</v>
      </c>
      <c r="B14" s="39" t="s">
        <v>130</v>
      </c>
      <c r="C14" s="50">
        <v>4.6903118871122897</v>
      </c>
      <c r="D14" s="50">
        <v>1.0714720979470791E-2</v>
      </c>
      <c r="E14" s="50">
        <v>0.22022149973813546</v>
      </c>
      <c r="F14" s="50">
        <v>9.9999999999999995E-8</v>
      </c>
      <c r="G14" s="50">
        <v>2.6535168164268604E-2</v>
      </c>
      <c r="H14" s="50">
        <v>9.9999999999999995E-8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1" s="38" customFormat="1" x14ac:dyDescent="0.25">
      <c r="A15" s="54" t="s">
        <v>65</v>
      </c>
      <c r="B15" s="54" t="s">
        <v>134</v>
      </c>
      <c r="C15" s="55">
        <v>4.6202060070505651</v>
      </c>
      <c r="D15" s="55">
        <v>7.8811984472138177E-2</v>
      </c>
      <c r="E15" s="55">
        <v>1.0046340285965183</v>
      </c>
      <c r="F15" s="55">
        <v>2.3044196014229001E-4</v>
      </c>
      <c r="G15" s="55">
        <v>6.0113036121141215E-3</v>
      </c>
      <c r="H15" s="55">
        <v>6.9406906825418543E-2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 spans="1:41" s="38" customFormat="1" x14ac:dyDescent="0.25">
      <c r="A16" s="54" t="s">
        <v>87</v>
      </c>
      <c r="B16" s="54" t="s">
        <v>134</v>
      </c>
      <c r="C16" s="55">
        <v>1.9447450659987537</v>
      </c>
      <c r="D16" s="55">
        <v>5.6641781413169306E-2</v>
      </c>
      <c r="E16" s="55">
        <v>0.31771054622115302</v>
      </c>
      <c r="F16" s="55">
        <v>9.9999999999999995E-8</v>
      </c>
      <c r="G16" s="55">
        <v>1.1545729262847748E-2</v>
      </c>
      <c r="H16" s="55">
        <v>9.9999999999999995E-8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 spans="1:41" s="38" customFormat="1" x14ac:dyDescent="0.25">
      <c r="A17" s="59" t="s">
        <v>135</v>
      </c>
      <c r="B17" s="37" t="s">
        <v>134</v>
      </c>
      <c r="C17" s="49">
        <f t="shared" ref="C17:H17" si="1">AVERAGE(C15:C16)</f>
        <v>3.2824755365246592</v>
      </c>
      <c r="D17" s="49">
        <f t="shared" si="1"/>
        <v>6.7726882942653749E-2</v>
      </c>
      <c r="E17" s="49">
        <f t="shared" si="1"/>
        <v>0.66117228740883571</v>
      </c>
      <c r="F17" s="49">
        <f t="shared" si="1"/>
        <v>1.1527098007114501E-4</v>
      </c>
      <c r="G17" s="49">
        <f t="shared" si="1"/>
        <v>8.7785164374809353E-3</v>
      </c>
      <c r="H17" s="49">
        <f t="shared" si="1"/>
        <v>3.4703503412709273E-2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 spans="1:41" s="38" customFormat="1" x14ac:dyDescent="0.25">
      <c r="A18" s="37" t="s">
        <v>66</v>
      </c>
      <c r="B18" s="37" t="s">
        <v>124</v>
      </c>
      <c r="C18" s="49">
        <v>2.0222545689615261</v>
      </c>
      <c r="D18" s="49">
        <v>1.0604411566504379E-4</v>
      </c>
      <c r="E18" s="49">
        <v>0.57601516737025538</v>
      </c>
      <c r="F18" s="49">
        <v>1.9083752695531051E-4</v>
      </c>
      <c r="G18" s="49">
        <v>1.2108132230712216E-2</v>
      </c>
      <c r="H18" s="49">
        <v>9.9999999999999995E-8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38" customFormat="1" x14ac:dyDescent="0.25">
      <c r="A19" s="37" t="s">
        <v>91</v>
      </c>
      <c r="B19" s="37" t="s">
        <v>125</v>
      </c>
      <c r="C19" s="49">
        <v>5.0683737705195304E-2</v>
      </c>
      <c r="D19" s="49">
        <v>9.9999999999999995E-8</v>
      </c>
      <c r="E19" s="49">
        <v>0.23359029520386201</v>
      </c>
      <c r="F19" s="49">
        <v>9.9999999999999995E-8</v>
      </c>
      <c r="G19" s="49">
        <v>9.9999999999999995E-8</v>
      </c>
      <c r="H19" s="49">
        <v>9.9999999999999995E-8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41" s="40" customFormat="1" x14ac:dyDescent="0.25">
      <c r="A20" s="37" t="s">
        <v>60</v>
      </c>
      <c r="B20" s="37" t="s">
        <v>126</v>
      </c>
      <c r="C20" s="49">
        <v>2.5272224636904417</v>
      </c>
      <c r="D20" s="49">
        <v>4.5486236956366687E-2</v>
      </c>
      <c r="E20" s="49">
        <v>1.3854993581291075</v>
      </c>
      <c r="F20" s="49">
        <v>1.4352715662828562E-3</v>
      </c>
      <c r="G20" s="49">
        <v>7.8226852617210407E-2</v>
      </c>
      <c r="H20" s="49">
        <v>9.9999999999999995E-8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 spans="1:41" s="40" customFormat="1" x14ac:dyDescent="0.25">
      <c r="A21" s="52" t="s">
        <v>63</v>
      </c>
      <c r="B21" s="52" t="s">
        <v>134</v>
      </c>
      <c r="C21" s="53">
        <v>0.73755173882461467</v>
      </c>
      <c r="D21" s="53">
        <v>9.8880738423627503E-5</v>
      </c>
      <c r="E21" s="53">
        <v>7.0930782575160028E-2</v>
      </c>
      <c r="F21" s="53">
        <v>9.9999999999999995E-8</v>
      </c>
      <c r="G21" s="53">
        <v>9.9999999999999995E-8</v>
      </c>
      <c r="H21" s="53">
        <v>9.9999999999999995E-8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 spans="1:41" s="40" customFormat="1" x14ac:dyDescent="0.25">
      <c r="A22" s="52" t="s">
        <v>62</v>
      </c>
      <c r="B22" s="52" t="s">
        <v>134</v>
      </c>
      <c r="C22" s="53">
        <v>1.0040990452521306</v>
      </c>
      <c r="D22" s="53">
        <v>2.6216802205916608E-3</v>
      </c>
      <c r="E22" s="53">
        <v>0.15065671418331808</v>
      </c>
      <c r="F22" s="53">
        <v>2.4607069739577877E-3</v>
      </c>
      <c r="G22" s="53">
        <v>1.337234159437551E-2</v>
      </c>
      <c r="H22" s="53">
        <v>9.9999999999999995E-8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 spans="1:41" s="40" customFormat="1" x14ac:dyDescent="0.25">
      <c r="A23" s="60" t="s">
        <v>135</v>
      </c>
      <c r="B23" s="35" t="s">
        <v>134</v>
      </c>
      <c r="C23" s="48">
        <f t="shared" ref="C23:H23" si="2">AVERAGE(C21:C22)</f>
        <v>0.87082539203837261</v>
      </c>
      <c r="D23" s="48">
        <f t="shared" si="2"/>
        <v>1.360280479507644E-3</v>
      </c>
      <c r="E23" s="48">
        <f t="shared" si="2"/>
        <v>0.11079374837923905</v>
      </c>
      <c r="F23" s="48">
        <f t="shared" si="2"/>
        <v>1.2304034869788938E-3</v>
      </c>
      <c r="G23" s="48">
        <f t="shared" si="2"/>
        <v>6.6862207971877547E-3</v>
      </c>
      <c r="H23" s="48">
        <f t="shared" si="2"/>
        <v>9.9999999999999995E-8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41" s="42" customFormat="1" x14ac:dyDescent="0.25">
      <c r="A24" s="35" t="s">
        <v>103</v>
      </c>
      <c r="B24" s="35" t="s">
        <v>124</v>
      </c>
      <c r="C24" s="48">
        <v>4.8953397829917895</v>
      </c>
      <c r="D24" s="48">
        <v>9.9999999999999995E-8</v>
      </c>
      <c r="E24" s="48">
        <v>0.42199124425825474</v>
      </c>
      <c r="F24" s="48">
        <v>9.9999999999999995E-8</v>
      </c>
      <c r="G24" s="48">
        <v>3.015779872457321E-2</v>
      </c>
      <c r="H24" s="48">
        <v>9.9999999999999995E-8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41" s="43" customFormat="1" x14ac:dyDescent="0.25">
      <c r="A25" s="41" t="s">
        <v>79</v>
      </c>
      <c r="B25" s="41" t="s">
        <v>134</v>
      </c>
      <c r="C25" s="51">
        <v>4.2996690836335514</v>
      </c>
      <c r="D25" s="51">
        <v>4.3566840073585314E-2</v>
      </c>
      <c r="E25" s="51">
        <v>0.34115319890139584</v>
      </c>
      <c r="F25" s="51">
        <v>9.9999999999999995E-8</v>
      </c>
      <c r="G25" s="51">
        <v>9.9999999999999995E-8</v>
      </c>
      <c r="H25" s="51">
        <v>9.9999999999999995E-8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41" s="43" customFormat="1" x14ac:dyDescent="0.25">
      <c r="A26" s="41" t="s">
        <v>88</v>
      </c>
      <c r="B26" s="41" t="s">
        <v>124</v>
      </c>
      <c r="C26" s="51">
        <v>3.6656352921291422</v>
      </c>
      <c r="D26" s="51">
        <v>5.2027399833606353E-2</v>
      </c>
      <c r="E26" s="51">
        <v>0.43999299252879553</v>
      </c>
      <c r="F26" s="51">
        <v>4.876753744397943E-4</v>
      </c>
      <c r="G26" s="51">
        <v>8.5522307521449965E-3</v>
      </c>
      <c r="H26" s="51">
        <v>9.7383185505718173E-2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41" s="43" customFormat="1" x14ac:dyDescent="0.25">
      <c r="A27" s="41" t="s">
        <v>96</v>
      </c>
      <c r="B27" s="41" t="s">
        <v>125</v>
      </c>
      <c r="C27" s="51">
        <v>2.1889269366937016</v>
      </c>
      <c r="D27" s="51">
        <v>5.3643794626033491E-2</v>
      </c>
      <c r="E27" s="51">
        <v>0.49952090106496461</v>
      </c>
      <c r="F27" s="51">
        <v>9.9999999999999995E-8</v>
      </c>
      <c r="G27" s="51">
        <v>3.2867975424633314E-3</v>
      </c>
      <c r="H27" s="51">
        <v>9.9999999999999995E-8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41" s="44" customFormat="1" x14ac:dyDescent="0.25">
      <c r="A28" s="41" t="s">
        <v>93</v>
      </c>
      <c r="B28" s="41" t="s">
        <v>126</v>
      </c>
      <c r="C28" s="51">
        <v>6.8361735827566159</v>
      </c>
      <c r="D28" s="51">
        <v>8.8075261367741875E-5</v>
      </c>
      <c r="E28" s="51">
        <v>0.79500785558666454</v>
      </c>
      <c r="F28" s="51">
        <v>0.15894409041190077</v>
      </c>
      <c r="G28" s="51">
        <v>2.1410334220930251E-3</v>
      </c>
      <c r="H28" s="51">
        <v>9.9999999999999995E-8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41" s="45" customFormat="1" x14ac:dyDescent="0.25">
      <c r="A29" s="14"/>
      <c r="B29" s="14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41" s="46" customFormat="1" x14ac:dyDescent="0.25">
      <c r="A30" s="14"/>
      <c r="B30" s="14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41" s="47" customFormat="1" x14ac:dyDescent="0.25">
      <c r="A31" s="14"/>
      <c r="B31" s="14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41" x14ac:dyDescent="0.25">
      <c r="A32" s="14"/>
      <c r="B32" s="14"/>
    </row>
    <row r="33" spans="1:2" x14ac:dyDescent="0.25">
      <c r="A33" s="14"/>
      <c r="B33" s="14"/>
    </row>
    <row r="34" spans="1:2" x14ac:dyDescent="0.25">
      <c r="A34" s="73"/>
      <c r="B34" s="14"/>
    </row>
    <row r="35" spans="1:2" x14ac:dyDescent="0.25">
      <c r="A35" s="14"/>
      <c r="B35" s="14"/>
    </row>
    <row r="36" spans="1:2" x14ac:dyDescent="0.25">
      <c r="A36" s="73"/>
      <c r="B36" s="14"/>
    </row>
    <row r="37" spans="1:2" x14ac:dyDescent="0.25">
      <c r="A37" s="14"/>
      <c r="B37" s="14"/>
    </row>
    <row r="38" spans="1:2" x14ac:dyDescent="0.25">
      <c r="A38" s="73"/>
      <c r="B38" s="14"/>
    </row>
    <row r="39" spans="1:2" x14ac:dyDescent="0.25">
      <c r="A39" s="14"/>
      <c r="B39" s="14"/>
    </row>
    <row r="40" spans="1:2" x14ac:dyDescent="0.25">
      <c r="A40" s="14"/>
      <c r="B40" s="14"/>
    </row>
    <row r="41" spans="1:2" x14ac:dyDescent="0.25">
      <c r="A41" s="14"/>
      <c r="B41" s="14"/>
    </row>
    <row r="42" spans="1:2" x14ac:dyDescent="0.25">
      <c r="A42" s="14"/>
      <c r="B42" s="14"/>
    </row>
    <row r="43" spans="1:2" x14ac:dyDescent="0.25">
      <c r="A43" s="14"/>
      <c r="B43" s="14"/>
    </row>
    <row r="44" spans="1:2" x14ac:dyDescent="0.25">
      <c r="A44" s="14"/>
      <c r="B44" s="14"/>
    </row>
    <row r="45" spans="1:2" x14ac:dyDescent="0.25">
      <c r="A45" s="14"/>
      <c r="B45" s="14"/>
    </row>
    <row r="46" spans="1:2" x14ac:dyDescent="0.25">
      <c r="A46" s="14"/>
      <c r="B46" s="14"/>
    </row>
    <row r="47" spans="1:2" x14ac:dyDescent="0.25">
      <c r="A47" s="14"/>
      <c r="B47" s="14"/>
    </row>
    <row r="48" spans="1:2" x14ac:dyDescent="0.25">
      <c r="A48" s="14"/>
      <c r="B48" s="14"/>
    </row>
    <row r="49" spans="1:2" x14ac:dyDescent="0.25">
      <c r="A49" s="14"/>
      <c r="B49" s="14"/>
    </row>
    <row r="50" spans="1:2" x14ac:dyDescent="0.25">
      <c r="A50" s="14"/>
      <c r="B50" s="14"/>
    </row>
    <row r="51" spans="1:2" x14ac:dyDescent="0.25">
      <c r="A51" s="14"/>
      <c r="B51" s="14"/>
    </row>
    <row r="52" spans="1:2" x14ac:dyDescent="0.25">
      <c r="A52" s="14"/>
      <c r="B52" s="14"/>
    </row>
    <row r="53" spans="1:2" x14ac:dyDescent="0.25">
      <c r="A53" s="14"/>
      <c r="B53" s="14"/>
    </row>
    <row r="54" spans="1:2" x14ac:dyDescent="0.25">
      <c r="A54" s="14"/>
      <c r="B54" s="14"/>
    </row>
    <row r="55" spans="1:2" x14ac:dyDescent="0.25">
      <c r="A55" s="14"/>
      <c r="B55" s="14"/>
    </row>
    <row r="56" spans="1:2" x14ac:dyDescent="0.25">
      <c r="A56" s="14"/>
      <c r="B56" s="14"/>
    </row>
    <row r="57" spans="1:2" x14ac:dyDescent="0.25">
      <c r="A57" s="14"/>
      <c r="B57" s="14"/>
    </row>
    <row r="58" spans="1:2" x14ac:dyDescent="0.25">
      <c r="A58" s="14"/>
      <c r="B58" s="14"/>
    </row>
    <row r="59" spans="1:2" x14ac:dyDescent="0.25">
      <c r="A59" s="14"/>
      <c r="B59" s="14"/>
    </row>
    <row r="60" spans="1:2" x14ac:dyDescent="0.25">
      <c r="A60" s="14"/>
      <c r="B60" s="14"/>
    </row>
    <row r="61" spans="1:2" x14ac:dyDescent="0.25">
      <c r="A61" s="14"/>
      <c r="B61" s="14"/>
    </row>
    <row r="62" spans="1:2" x14ac:dyDescent="0.25">
      <c r="A62" s="14"/>
      <c r="B62" s="14"/>
    </row>
    <row r="63" spans="1:2" x14ac:dyDescent="0.25">
      <c r="A63" s="14"/>
      <c r="B63" s="14"/>
    </row>
    <row r="64" spans="1:2" x14ac:dyDescent="0.25">
      <c r="A64" s="14"/>
      <c r="B64" s="14"/>
    </row>
    <row r="65" spans="1:2" x14ac:dyDescent="0.25">
      <c r="A65" s="14"/>
      <c r="B65" s="14"/>
    </row>
    <row r="66" spans="1:2" x14ac:dyDescent="0.25">
      <c r="A66" s="14"/>
      <c r="B66" s="14"/>
    </row>
    <row r="67" spans="1:2" x14ac:dyDescent="0.25">
      <c r="A67" s="14"/>
      <c r="B67" s="14"/>
    </row>
    <row r="68" spans="1:2" x14ac:dyDescent="0.25">
      <c r="A68" s="14"/>
      <c r="B68" s="14"/>
    </row>
    <row r="69" spans="1:2" x14ac:dyDescent="0.25">
      <c r="A69" s="14"/>
      <c r="B69" s="14"/>
    </row>
    <row r="70" spans="1:2" x14ac:dyDescent="0.25">
      <c r="A70" s="14"/>
      <c r="B70" s="14"/>
    </row>
    <row r="71" spans="1:2" x14ac:dyDescent="0.25">
      <c r="A71" s="14"/>
      <c r="B71" s="14"/>
    </row>
  </sheetData>
  <mergeCells count="1">
    <mergeCell ref="C1:H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40DAE-61F4-7D40-9C1E-5166A189AE4E}">
  <dimension ref="A1:C12"/>
  <sheetViews>
    <sheetView workbookViewId="0">
      <selection activeCell="D18" sqref="D18"/>
    </sheetView>
  </sheetViews>
  <sheetFormatPr defaultColWidth="11.42578125" defaultRowHeight="15" x14ac:dyDescent="0.25"/>
  <cols>
    <col min="1" max="1" width="12.42578125" bestFit="1" customWidth="1"/>
    <col min="3" max="3" width="99.140625" bestFit="1" customWidth="1"/>
  </cols>
  <sheetData>
    <row r="1" spans="1:3" x14ac:dyDescent="0.25">
      <c r="A1" s="10"/>
      <c r="B1" s="84" t="s">
        <v>153</v>
      </c>
      <c r="C1" s="85" t="s">
        <v>176</v>
      </c>
    </row>
    <row r="2" spans="1:3" x14ac:dyDescent="0.25">
      <c r="A2" s="161" t="s">
        <v>170</v>
      </c>
      <c r="B2" s="86" t="s">
        <v>154</v>
      </c>
      <c r="C2" s="87" t="s">
        <v>188</v>
      </c>
    </row>
    <row r="3" spans="1:3" x14ac:dyDescent="0.25">
      <c r="A3" s="162"/>
      <c r="B3" s="81" t="s">
        <v>155</v>
      </c>
      <c r="C3" s="158" t="s">
        <v>183</v>
      </c>
    </row>
    <row r="4" spans="1:3" x14ac:dyDescent="0.25">
      <c r="A4" s="163"/>
      <c r="B4" s="82" t="s">
        <v>158</v>
      </c>
      <c r="C4" s="158"/>
    </row>
    <row r="5" spans="1:3" x14ac:dyDescent="0.25">
      <c r="A5" s="161" t="s">
        <v>177</v>
      </c>
      <c r="B5" s="80" t="s">
        <v>155</v>
      </c>
      <c r="C5" s="159" t="s">
        <v>184</v>
      </c>
    </row>
    <row r="6" spans="1:3" x14ac:dyDescent="0.25">
      <c r="A6" s="162"/>
      <c r="B6" s="88" t="s">
        <v>158</v>
      </c>
      <c r="C6" s="160"/>
    </row>
    <row r="7" spans="1:3" x14ac:dyDescent="0.25">
      <c r="A7" s="162"/>
      <c r="B7" s="81" t="s">
        <v>156</v>
      </c>
      <c r="C7" s="78" t="s">
        <v>185</v>
      </c>
    </row>
    <row r="8" spans="1:3" x14ac:dyDescent="0.25">
      <c r="A8" s="162"/>
      <c r="B8" s="80" t="s">
        <v>154</v>
      </c>
      <c r="C8" s="164" t="s">
        <v>186</v>
      </c>
    </row>
    <row r="9" spans="1:3" x14ac:dyDescent="0.25">
      <c r="A9" s="162"/>
      <c r="B9" s="83" t="s">
        <v>155</v>
      </c>
      <c r="C9" s="165"/>
    </row>
    <row r="10" spans="1:3" x14ac:dyDescent="0.25">
      <c r="A10" s="162"/>
      <c r="B10" s="83" t="s">
        <v>156</v>
      </c>
      <c r="C10" s="165"/>
    </row>
    <row r="11" spans="1:3" x14ac:dyDescent="0.25">
      <c r="A11" s="162"/>
      <c r="B11" s="88" t="s">
        <v>158</v>
      </c>
      <c r="C11" s="166"/>
    </row>
    <row r="12" spans="1:3" x14ac:dyDescent="0.25">
      <c r="A12" s="163"/>
      <c r="B12" s="82" t="s">
        <v>154</v>
      </c>
      <c r="C12" s="79" t="s">
        <v>187</v>
      </c>
    </row>
  </sheetData>
  <mergeCells count="5">
    <mergeCell ref="C3:C4"/>
    <mergeCell ref="C5:C6"/>
    <mergeCell ref="A2:A4"/>
    <mergeCell ref="A5:A12"/>
    <mergeCell ref="C8:C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73F4-A4A8-7A49-8A14-0AD9D3A9F729}">
  <dimension ref="B2:U46"/>
  <sheetViews>
    <sheetView zoomScaleNormal="100" workbookViewId="0">
      <selection activeCell="F30" sqref="F30"/>
    </sheetView>
  </sheetViews>
  <sheetFormatPr defaultColWidth="11.42578125" defaultRowHeight="15" x14ac:dyDescent="0.25"/>
  <cols>
    <col min="2" max="2" width="17.42578125" style="1" bestFit="1" customWidth="1"/>
  </cols>
  <sheetData>
    <row r="2" spans="2:8" x14ac:dyDescent="0.25">
      <c r="B2" s="9"/>
      <c r="C2" s="167" t="s">
        <v>137</v>
      </c>
      <c r="D2" s="167"/>
      <c r="E2" s="167"/>
      <c r="F2" s="167"/>
      <c r="G2" s="167"/>
      <c r="H2" s="167"/>
    </row>
    <row r="3" spans="2:8" x14ac:dyDescent="0.25">
      <c r="B3" s="7" t="s">
        <v>127</v>
      </c>
      <c r="C3" s="61" t="s">
        <v>16</v>
      </c>
      <c r="D3" s="61" t="s">
        <v>107</v>
      </c>
      <c r="E3" s="61" t="s">
        <v>18</v>
      </c>
      <c r="F3" s="61" t="s">
        <v>108</v>
      </c>
      <c r="G3" s="61" t="s">
        <v>14</v>
      </c>
      <c r="H3" s="61" t="s">
        <v>55</v>
      </c>
    </row>
    <row r="4" spans="2:8" x14ac:dyDescent="0.25">
      <c r="B4" s="68" t="s">
        <v>151</v>
      </c>
      <c r="C4" s="50">
        <v>4.6679964050311353</v>
      </c>
      <c r="D4" s="50">
        <v>0.45154408083165537</v>
      </c>
      <c r="E4" s="50">
        <v>0.42434171659251663</v>
      </c>
      <c r="F4" s="50">
        <v>1.1509848942170549E-3</v>
      </c>
      <c r="G4" s="50">
        <v>3.3867804985061145E-2</v>
      </c>
      <c r="H4" s="50">
        <v>0</v>
      </c>
    </row>
    <row r="5" spans="2:8" x14ac:dyDescent="0.25">
      <c r="B5" s="68" t="s">
        <v>152</v>
      </c>
      <c r="C5" s="50">
        <v>5.9733438466284516</v>
      </c>
      <c r="D5" s="50">
        <v>6.2655884884319493E-3</v>
      </c>
      <c r="E5" s="50">
        <v>0.53984122238659904</v>
      </c>
      <c r="F5" s="50">
        <v>1.3446824820144735E-4</v>
      </c>
      <c r="G5" s="50">
        <v>2.1443671387378786E-2</v>
      </c>
      <c r="H5" s="50">
        <v>4.1152110680874624E-3</v>
      </c>
    </row>
    <row r="6" spans="2:8" x14ac:dyDescent="0.25">
      <c r="B6" s="69" t="s">
        <v>151</v>
      </c>
      <c r="C6" s="49">
        <v>3.2824755365246592</v>
      </c>
      <c r="D6" s="49">
        <v>6.7726882942653749E-2</v>
      </c>
      <c r="E6" s="49">
        <v>0.66117228740883571</v>
      </c>
      <c r="F6" s="49">
        <v>1.1522098007114501E-4</v>
      </c>
      <c r="G6" s="49">
        <v>8.7785164374809353E-3</v>
      </c>
      <c r="H6" s="49">
        <v>3.4703453412709272E-2</v>
      </c>
    </row>
    <row r="7" spans="2:8" x14ac:dyDescent="0.25">
      <c r="B7" s="69" t="s">
        <v>152</v>
      </c>
      <c r="C7" s="49">
        <v>1.5333869234523878</v>
      </c>
      <c r="D7" s="49">
        <v>1.5197427024010578E-2</v>
      </c>
      <c r="E7" s="49">
        <v>0.731701606901075</v>
      </c>
      <c r="F7" s="49">
        <v>5.4203636441272219E-4</v>
      </c>
      <c r="G7" s="49">
        <v>3.0111661615974211E-2</v>
      </c>
      <c r="H7" s="49">
        <v>0</v>
      </c>
    </row>
    <row r="8" spans="2:8" x14ac:dyDescent="0.25">
      <c r="B8" s="70" t="s">
        <v>151</v>
      </c>
      <c r="C8" s="48">
        <v>0.87082539203837261</v>
      </c>
      <c r="D8" s="48">
        <v>1.360280479507644E-3</v>
      </c>
      <c r="E8" s="48">
        <v>0.11079374837923905</v>
      </c>
      <c r="F8" s="48">
        <v>1.2303534869788938E-3</v>
      </c>
      <c r="G8" s="48">
        <v>6.686170797187755E-3</v>
      </c>
      <c r="H8" s="48">
        <v>0</v>
      </c>
    </row>
    <row r="9" spans="2:8" x14ac:dyDescent="0.25">
      <c r="B9" s="70" t="s">
        <v>152</v>
      </c>
      <c r="C9" s="48">
        <v>4.8953397829917895</v>
      </c>
      <c r="D9" s="48">
        <v>0</v>
      </c>
      <c r="E9" s="48">
        <v>0.42199124425825474</v>
      </c>
      <c r="F9" s="48">
        <v>0</v>
      </c>
      <c r="G9" s="48">
        <v>3.015779872457321E-2</v>
      </c>
      <c r="H9" s="48">
        <v>0</v>
      </c>
    </row>
    <row r="10" spans="2:8" x14ac:dyDescent="0.25">
      <c r="B10" s="71" t="s">
        <v>151</v>
      </c>
      <c r="C10" s="51">
        <v>4.2996690836335514</v>
      </c>
      <c r="D10" s="51">
        <v>4.3566840073585314E-2</v>
      </c>
      <c r="E10" s="51">
        <v>0.34115319890139584</v>
      </c>
      <c r="F10" s="51">
        <v>0</v>
      </c>
      <c r="G10" s="51">
        <v>0</v>
      </c>
      <c r="H10" s="51">
        <v>0</v>
      </c>
    </row>
    <row r="11" spans="2:8" x14ac:dyDescent="0.25">
      <c r="B11" s="71" t="s">
        <v>152</v>
      </c>
      <c r="C11" s="51">
        <v>4.2302452705264866</v>
      </c>
      <c r="D11" s="51">
        <v>3.525308990700253E-2</v>
      </c>
      <c r="E11" s="51">
        <v>0.57817391639347493</v>
      </c>
      <c r="F11" s="51">
        <v>5.3143921928780195E-2</v>
      </c>
      <c r="G11" s="51">
        <v>4.6600205722337846E-3</v>
      </c>
      <c r="H11" s="51">
        <v>3.2461061835239391E-2</v>
      </c>
    </row>
    <row r="46" spans="21:21" x14ac:dyDescent="0.25">
      <c r="U46" s="10"/>
    </row>
  </sheetData>
  <mergeCells count="1">
    <mergeCell ref="C2:H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EB637-6839-DF45-997A-01C141B83BEA}">
  <dimension ref="A1:AH57"/>
  <sheetViews>
    <sheetView topLeftCell="I41" zoomScale="80" zoomScaleNormal="80" workbookViewId="0">
      <selection activeCell="AJ19" sqref="AJ19"/>
    </sheetView>
  </sheetViews>
  <sheetFormatPr defaultColWidth="11.42578125" defaultRowHeight="15" outlineLevelRow="1" x14ac:dyDescent="0.25"/>
  <cols>
    <col min="2" max="2" width="17.42578125" style="1" bestFit="1" customWidth="1"/>
    <col min="10" max="10" width="15" customWidth="1"/>
    <col min="13" max="13" width="12.28515625" bestFit="1" customWidth="1"/>
  </cols>
  <sheetData>
    <row r="1" spans="1:34" x14ac:dyDescent="0.25">
      <c r="A1" s="89" t="s">
        <v>64</v>
      </c>
      <c r="U1" s="168" t="s">
        <v>16</v>
      </c>
      <c r="V1" s="169"/>
      <c r="W1" s="169"/>
      <c r="X1" s="170"/>
      <c r="Z1" s="168" t="s">
        <v>18</v>
      </c>
      <c r="AA1" s="169"/>
      <c r="AB1" s="169"/>
      <c r="AC1" s="170"/>
      <c r="AE1" s="168" t="s">
        <v>14</v>
      </c>
      <c r="AF1" s="169"/>
      <c r="AG1" s="169"/>
      <c r="AH1" s="170"/>
    </row>
    <row r="2" spans="1:34" ht="15.75" thickBot="1" x14ac:dyDescent="0.3">
      <c r="A2" s="10"/>
      <c r="B2" s="10"/>
      <c r="C2" s="155" t="s">
        <v>137</v>
      </c>
      <c r="D2" s="156"/>
      <c r="E2" s="156"/>
      <c r="F2" s="156"/>
      <c r="G2" s="156"/>
      <c r="H2" s="157"/>
      <c r="U2" s="111" t="s">
        <v>153</v>
      </c>
      <c r="V2" s="112" t="s">
        <v>64</v>
      </c>
      <c r="W2" s="112" t="s">
        <v>178</v>
      </c>
      <c r="X2" s="113" t="s">
        <v>179</v>
      </c>
      <c r="Y2" s="25"/>
      <c r="Z2" s="111" t="s">
        <v>153</v>
      </c>
      <c r="AA2" s="112" t="s">
        <v>64</v>
      </c>
      <c r="AB2" s="112" t="s">
        <v>178</v>
      </c>
      <c r="AC2" s="113" t="s">
        <v>179</v>
      </c>
      <c r="AD2" s="25"/>
      <c r="AE2" s="111" t="s">
        <v>153</v>
      </c>
      <c r="AF2" s="112" t="s">
        <v>64</v>
      </c>
      <c r="AG2" s="112" t="s">
        <v>178</v>
      </c>
      <c r="AH2" s="113" t="s">
        <v>179</v>
      </c>
    </row>
    <row r="3" spans="1:34" ht="15.75" thickBot="1" x14ac:dyDescent="0.3">
      <c r="A3" s="7" t="s">
        <v>57</v>
      </c>
      <c r="B3" s="76" t="s">
        <v>153</v>
      </c>
      <c r="C3" s="61" t="s">
        <v>16</v>
      </c>
      <c r="D3" s="61" t="s">
        <v>107</v>
      </c>
      <c r="E3" s="61" t="s">
        <v>18</v>
      </c>
      <c r="F3" s="61" t="s">
        <v>108</v>
      </c>
      <c r="G3" s="61" t="s">
        <v>14</v>
      </c>
      <c r="H3" s="61" t="s">
        <v>55</v>
      </c>
      <c r="J3" s="91" t="s">
        <v>180</v>
      </c>
      <c r="K3" s="92" t="s">
        <v>153</v>
      </c>
      <c r="L3" s="91" t="s">
        <v>127</v>
      </c>
      <c r="M3" s="92" t="s">
        <v>181</v>
      </c>
      <c r="N3" s="91" t="s">
        <v>16</v>
      </c>
      <c r="O3" s="93" t="s">
        <v>107</v>
      </c>
      <c r="P3" s="93" t="s">
        <v>18</v>
      </c>
      <c r="Q3" s="93" t="s">
        <v>108</v>
      </c>
      <c r="R3" s="93" t="s">
        <v>14</v>
      </c>
      <c r="S3" s="92" t="s">
        <v>55</v>
      </c>
      <c r="U3" s="118" t="s">
        <v>154</v>
      </c>
      <c r="V3" s="79">
        <v>4.6679964050311353</v>
      </c>
      <c r="W3" s="79">
        <v>6.8620279184170698</v>
      </c>
      <c r="X3" s="119">
        <v>5.2623965891975581</v>
      </c>
      <c r="Z3" s="118" t="s">
        <v>154</v>
      </c>
      <c r="AA3" s="79">
        <v>0.42434171659251663</v>
      </c>
      <c r="AB3" s="79">
        <v>0.5621299533221088</v>
      </c>
      <c r="AC3" s="119">
        <v>0.5220102376381911</v>
      </c>
      <c r="AE3" s="118" t="s">
        <v>154</v>
      </c>
      <c r="AF3" s="79">
        <v>1.1509848942170549E-3</v>
      </c>
      <c r="AG3" s="79">
        <v>1.8163120932119258E-2</v>
      </c>
      <c r="AH3" s="119">
        <v>2.4068111751586411E-2</v>
      </c>
    </row>
    <row r="4" spans="1:34" x14ac:dyDescent="0.25">
      <c r="A4" s="74" t="s">
        <v>145</v>
      </c>
      <c r="B4" s="77"/>
      <c r="C4" s="75">
        <v>6.0493177277658079</v>
      </c>
      <c r="D4" s="75">
        <v>5.4512618208888593E-3</v>
      </c>
      <c r="E4" s="75">
        <v>0.58030572634473221</v>
      </c>
      <c r="F4" s="75">
        <v>2.3019697884341097E-3</v>
      </c>
      <c r="G4" s="75">
        <v>2.3173958632714733E-2</v>
      </c>
      <c r="H4" s="75">
        <v>0</v>
      </c>
      <c r="J4" s="94" t="s">
        <v>169</v>
      </c>
      <c r="K4" s="95" t="s">
        <v>154</v>
      </c>
      <c r="L4" s="96" t="s">
        <v>64</v>
      </c>
      <c r="M4" s="95" t="s">
        <v>64</v>
      </c>
      <c r="N4" s="139">
        <v>4.6679964050311353</v>
      </c>
      <c r="O4" s="102">
        <v>0.45154408083165537</v>
      </c>
      <c r="P4" s="102">
        <v>0.42434171659251663</v>
      </c>
      <c r="Q4" s="102">
        <v>1.1509848942170549E-3</v>
      </c>
      <c r="R4" s="102">
        <v>3.3867804985061145E-2</v>
      </c>
      <c r="S4" s="103">
        <v>9.9999999999999995E-8</v>
      </c>
      <c r="U4" s="120" t="s">
        <v>155</v>
      </c>
      <c r="V4" s="10">
        <v>3.2824755365246592</v>
      </c>
      <c r="W4" s="10">
        <v>2.2747385163259839</v>
      </c>
      <c r="X4" s="90">
        <v>5.0683737705195304E-2</v>
      </c>
      <c r="Z4" s="120" t="s">
        <v>155</v>
      </c>
      <c r="AA4" s="10">
        <v>0.66117228740883571</v>
      </c>
      <c r="AB4" s="10">
        <v>0.98075726274968145</v>
      </c>
      <c r="AC4" s="90">
        <v>0.23359029520386201</v>
      </c>
      <c r="AE4" s="120" t="s">
        <v>155</v>
      </c>
      <c r="AF4" s="10">
        <v>1.1522098007114501E-4</v>
      </c>
      <c r="AG4" s="10">
        <v>4.5167492423961314E-2</v>
      </c>
      <c r="AH4" s="90">
        <v>9.9999999999999995E-8</v>
      </c>
    </row>
    <row r="5" spans="1:34" x14ac:dyDescent="0.25">
      <c r="A5" s="74" t="s">
        <v>145</v>
      </c>
      <c r="B5" s="77"/>
      <c r="C5" s="75">
        <v>3.2866750822964632</v>
      </c>
      <c r="D5" s="75">
        <v>0.8976368998424219</v>
      </c>
      <c r="E5" s="75">
        <v>0.2683777068403011</v>
      </c>
      <c r="F5" s="75">
        <v>0</v>
      </c>
      <c r="G5" s="75">
        <v>4.4561651337407561E-2</v>
      </c>
      <c r="H5" s="75">
        <v>0</v>
      </c>
      <c r="J5" s="97" t="s">
        <v>169</v>
      </c>
      <c r="K5" s="98" t="s">
        <v>155</v>
      </c>
      <c r="L5" s="99" t="s">
        <v>64</v>
      </c>
      <c r="M5" s="98" t="s">
        <v>64</v>
      </c>
      <c r="N5" s="140">
        <v>3.2824755365246592</v>
      </c>
      <c r="O5" s="105">
        <v>6.7726882942653749E-2</v>
      </c>
      <c r="P5" s="105">
        <v>0.66117228740883571</v>
      </c>
      <c r="Q5" s="105">
        <v>1.1522098007114501E-4</v>
      </c>
      <c r="R5" s="105">
        <v>8.7785164374809353E-3</v>
      </c>
      <c r="S5" s="106">
        <v>3.4703453412709272E-2</v>
      </c>
      <c r="U5" s="120" t="s">
        <v>156</v>
      </c>
      <c r="V5" s="10">
        <v>0.87082539203837261</v>
      </c>
      <c r="W5" s="10">
        <v>4.8953397829917895</v>
      </c>
      <c r="X5" s="90"/>
      <c r="Z5" s="120" t="s">
        <v>156</v>
      </c>
      <c r="AA5" s="10">
        <v>0.11079374837923905</v>
      </c>
      <c r="AB5" s="10">
        <v>0.42199124425825474</v>
      </c>
      <c r="AC5" s="90"/>
      <c r="AE5" s="120" t="s">
        <v>156</v>
      </c>
      <c r="AF5" s="10">
        <v>1.2303534869788938E-3</v>
      </c>
      <c r="AG5" s="10">
        <v>3.015779872457321E-2</v>
      </c>
      <c r="AH5" s="90"/>
    </row>
    <row r="6" spans="1:34" x14ac:dyDescent="0.25">
      <c r="A6" s="72" t="s">
        <v>169</v>
      </c>
      <c r="B6" s="9" t="s">
        <v>154</v>
      </c>
      <c r="C6" s="10">
        <f t="shared" ref="C6:H6" si="0">AVERAGE(C4:C5)</f>
        <v>4.6679964050311353</v>
      </c>
      <c r="D6" s="10">
        <f t="shared" si="0"/>
        <v>0.45154408083165537</v>
      </c>
      <c r="E6" s="10">
        <f t="shared" si="0"/>
        <v>0.42434171659251663</v>
      </c>
      <c r="F6" s="10">
        <f t="shared" si="0"/>
        <v>1.1509848942170549E-3</v>
      </c>
      <c r="G6" s="10">
        <f t="shared" si="0"/>
        <v>3.3867804985061145E-2</v>
      </c>
      <c r="H6" s="10">
        <f t="shared" si="0"/>
        <v>0</v>
      </c>
      <c r="J6" s="97" t="s">
        <v>169</v>
      </c>
      <c r="K6" s="98" t="s">
        <v>156</v>
      </c>
      <c r="L6" s="99" t="s">
        <v>64</v>
      </c>
      <c r="M6" s="98" t="s">
        <v>64</v>
      </c>
      <c r="N6" s="140">
        <v>0.87082539203837261</v>
      </c>
      <c r="O6" s="105">
        <v>1.360280479507644E-3</v>
      </c>
      <c r="P6" s="105">
        <v>0.11079374837923905</v>
      </c>
      <c r="Q6" s="105">
        <v>1.2303534869788938E-3</v>
      </c>
      <c r="R6" s="105">
        <v>6.686170797187755E-3</v>
      </c>
      <c r="S6" s="106">
        <v>9.9999999999999995E-8</v>
      </c>
      <c r="U6" s="120" t="s">
        <v>157</v>
      </c>
      <c r="V6" s="10">
        <v>3.456944621633312</v>
      </c>
      <c r="X6" s="90"/>
      <c r="Z6" s="120" t="s">
        <v>157</v>
      </c>
      <c r="AA6" s="10">
        <v>0.13412660948823918</v>
      </c>
      <c r="AB6" s="10"/>
      <c r="AC6" s="90"/>
      <c r="AE6" s="120" t="s">
        <v>157</v>
      </c>
      <c r="AF6" s="10">
        <v>3.6373168481550087E-3</v>
      </c>
      <c r="AG6" s="10"/>
      <c r="AH6" s="90"/>
    </row>
    <row r="7" spans="1:34" x14ac:dyDescent="0.25">
      <c r="A7" s="74" t="s">
        <v>65</v>
      </c>
      <c r="B7" s="77"/>
      <c r="C7" s="75">
        <v>4.6202060070505651</v>
      </c>
      <c r="D7" s="75">
        <v>7.8811984472138177E-2</v>
      </c>
      <c r="E7" s="75">
        <v>1.0046340285965183</v>
      </c>
      <c r="F7" s="75">
        <v>2.3044196014229001E-4</v>
      </c>
      <c r="G7" s="75">
        <v>6.0113036121141215E-3</v>
      </c>
      <c r="H7" s="75">
        <v>6.9406906825418543E-2</v>
      </c>
      <c r="J7" s="97" t="s">
        <v>169</v>
      </c>
      <c r="K7" s="98" t="s">
        <v>157</v>
      </c>
      <c r="L7" s="99" t="s">
        <v>64</v>
      </c>
      <c r="M7" s="98" t="s">
        <v>64</v>
      </c>
      <c r="N7" s="140">
        <v>3.456944621633312</v>
      </c>
      <c r="O7" s="105">
        <v>6.8936540521895906E-2</v>
      </c>
      <c r="P7" s="105">
        <v>0.13412660948823918</v>
      </c>
      <c r="Q7" s="105">
        <v>3.6373168481550087E-3</v>
      </c>
      <c r="R7" s="105">
        <v>3.505554838955015E-3</v>
      </c>
      <c r="S7" s="106">
        <v>0.15709728347318408</v>
      </c>
      <c r="U7" s="120" t="s">
        <v>158</v>
      </c>
      <c r="V7" s="10">
        <v>4.2996690836335514</v>
      </c>
      <c r="W7" s="10">
        <v>5.2509044374428786</v>
      </c>
      <c r="X7" s="90">
        <v>2.1889269366937016</v>
      </c>
      <c r="Z7" s="120" t="s">
        <v>158</v>
      </c>
      <c r="AA7" s="10">
        <v>0.34115319890139584</v>
      </c>
      <c r="AB7" s="10">
        <v>0.61750042405772998</v>
      </c>
      <c r="AC7" s="90">
        <v>0.49952090106496461</v>
      </c>
      <c r="AE7" s="120" t="s">
        <v>158</v>
      </c>
      <c r="AF7" s="10">
        <v>9.9999999999999995E-8</v>
      </c>
      <c r="AG7" s="10">
        <v>5.3466320871190104E-3</v>
      </c>
      <c r="AH7" s="90">
        <v>3.2867975424633314E-3</v>
      </c>
    </row>
    <row r="8" spans="1:34" x14ac:dyDescent="0.25">
      <c r="A8" s="74" t="s">
        <v>87</v>
      </c>
      <c r="B8" s="77"/>
      <c r="C8" s="75">
        <v>1.9447450659987537</v>
      </c>
      <c r="D8" s="75">
        <v>5.6641781413169306E-2</v>
      </c>
      <c r="E8" s="75">
        <v>0.31771054622115302</v>
      </c>
      <c r="F8" s="75">
        <v>0</v>
      </c>
      <c r="G8" s="75">
        <v>1.1545729262847748E-2</v>
      </c>
      <c r="H8" s="75">
        <v>0</v>
      </c>
      <c r="J8" s="99" t="s">
        <v>79</v>
      </c>
      <c r="K8" s="98" t="s">
        <v>158</v>
      </c>
      <c r="L8" s="99" t="s">
        <v>64</v>
      </c>
      <c r="M8" s="98" t="s">
        <v>64</v>
      </c>
      <c r="N8" s="140">
        <v>4.2996690836335514</v>
      </c>
      <c r="O8" s="105">
        <v>4.3566840073585314E-2</v>
      </c>
      <c r="P8" s="105">
        <v>0.34115319890139584</v>
      </c>
      <c r="Q8" s="105">
        <v>9.9999999999999995E-8</v>
      </c>
      <c r="R8" s="105">
        <v>9.9999999999999995E-8</v>
      </c>
      <c r="S8" s="106">
        <v>9.9999999999999995E-8</v>
      </c>
      <c r="U8" s="120" t="s">
        <v>159</v>
      </c>
      <c r="V8" s="10">
        <v>5.7855995814174701</v>
      </c>
      <c r="W8" s="10"/>
      <c r="X8" s="90"/>
      <c r="Z8" s="120" t="s">
        <v>159</v>
      </c>
      <c r="AA8" s="10">
        <v>0.38866014623314005</v>
      </c>
      <c r="AB8" s="10"/>
      <c r="AC8" s="90"/>
      <c r="AE8" s="120" t="s">
        <v>159</v>
      </c>
      <c r="AF8" s="10">
        <v>9.9999999999999995E-8</v>
      </c>
      <c r="AG8" s="10"/>
      <c r="AH8" s="90"/>
    </row>
    <row r="9" spans="1:34" x14ac:dyDescent="0.25">
      <c r="A9" s="72" t="s">
        <v>169</v>
      </c>
      <c r="B9" s="9" t="s">
        <v>155</v>
      </c>
      <c r="C9" s="10">
        <f t="shared" ref="C9:H9" si="1">AVERAGE(C7:C8)</f>
        <v>3.2824755365246592</v>
      </c>
      <c r="D9" s="10">
        <f t="shared" si="1"/>
        <v>6.7726882942653749E-2</v>
      </c>
      <c r="E9" s="10">
        <f t="shared" si="1"/>
        <v>0.66117228740883571</v>
      </c>
      <c r="F9" s="10">
        <f t="shared" si="1"/>
        <v>1.1522098007114501E-4</v>
      </c>
      <c r="G9" s="10">
        <f t="shared" si="1"/>
        <v>8.7785164374809353E-3</v>
      </c>
      <c r="H9" s="10">
        <f t="shared" si="1"/>
        <v>3.4703453412709272E-2</v>
      </c>
      <c r="J9" s="99" t="s">
        <v>81</v>
      </c>
      <c r="K9" s="98" t="s">
        <v>159</v>
      </c>
      <c r="L9" s="99" t="s">
        <v>64</v>
      </c>
      <c r="M9" s="98" t="s">
        <v>64</v>
      </c>
      <c r="N9" s="140">
        <v>5.7855995814174701</v>
      </c>
      <c r="O9" s="105">
        <v>8.2457780082112447E-3</v>
      </c>
      <c r="P9" s="105">
        <v>0.38866014623314005</v>
      </c>
      <c r="Q9" s="105">
        <v>9.9999999999999995E-8</v>
      </c>
      <c r="R9" s="105">
        <v>7.4910372590980424E-3</v>
      </c>
      <c r="S9" s="106">
        <v>9.9999999999999995E-8</v>
      </c>
      <c r="U9" s="120" t="s">
        <v>160</v>
      </c>
      <c r="V9" s="10">
        <v>5.4755390370932586</v>
      </c>
      <c r="W9" s="10"/>
      <c r="X9" s="90"/>
      <c r="Z9" s="120" t="s">
        <v>160</v>
      </c>
      <c r="AA9" s="10">
        <v>0.3814228612416431</v>
      </c>
      <c r="AB9" s="10"/>
      <c r="AC9" s="90"/>
      <c r="AE9" s="120" t="s">
        <v>160</v>
      </c>
      <c r="AF9" s="10">
        <v>1.2146696924004175E-2</v>
      </c>
      <c r="AG9" s="10"/>
      <c r="AH9" s="90"/>
    </row>
    <row r="10" spans="1:34" x14ac:dyDescent="0.25">
      <c r="A10" s="74" t="s">
        <v>148</v>
      </c>
      <c r="B10" s="77"/>
      <c r="C10" s="75">
        <v>0.73755173882461467</v>
      </c>
      <c r="D10" s="75">
        <v>9.8880738423627503E-5</v>
      </c>
      <c r="E10" s="75">
        <v>7.0930782575160028E-2</v>
      </c>
      <c r="F10" s="75">
        <v>0</v>
      </c>
      <c r="G10" s="75">
        <v>0</v>
      </c>
      <c r="H10" s="75">
        <v>0</v>
      </c>
      <c r="J10" s="99" t="s">
        <v>78</v>
      </c>
      <c r="K10" s="98" t="s">
        <v>160</v>
      </c>
      <c r="L10" s="99" t="s">
        <v>64</v>
      </c>
      <c r="M10" s="98" t="s">
        <v>64</v>
      </c>
      <c r="N10" s="140">
        <v>5.4755390370932586</v>
      </c>
      <c r="O10" s="105">
        <v>1.4513764174906655E-2</v>
      </c>
      <c r="P10" s="105">
        <v>0.3814228612416431</v>
      </c>
      <c r="Q10" s="105">
        <v>1.2146696924004175E-2</v>
      </c>
      <c r="R10" s="105">
        <v>1.7275465037135467E-3</v>
      </c>
      <c r="S10" s="106">
        <v>2.9943237249632017E-2</v>
      </c>
      <c r="U10" s="120" t="s">
        <v>161</v>
      </c>
      <c r="V10" s="10">
        <v>5.3185359913433308</v>
      </c>
      <c r="W10" s="10"/>
      <c r="X10" s="90"/>
      <c r="Z10" s="120" t="s">
        <v>161</v>
      </c>
      <c r="AA10" s="10">
        <v>0.74363845630646885</v>
      </c>
      <c r="AB10" s="10"/>
      <c r="AC10" s="90"/>
      <c r="AE10" s="120" t="s">
        <v>161</v>
      </c>
      <c r="AF10" s="10">
        <v>4.7735973043247322E-3</v>
      </c>
      <c r="AG10" s="10"/>
      <c r="AH10" s="90"/>
    </row>
    <row r="11" spans="1:34" x14ac:dyDescent="0.25">
      <c r="A11" s="74" t="s">
        <v>150</v>
      </c>
      <c r="B11" s="77"/>
      <c r="C11" s="75">
        <v>1.0040990452521306</v>
      </c>
      <c r="D11" s="75">
        <v>2.6216802205916608E-3</v>
      </c>
      <c r="E11" s="75">
        <v>0.15065671418331808</v>
      </c>
      <c r="F11" s="75">
        <v>2.4607069739577877E-3</v>
      </c>
      <c r="G11" s="75">
        <v>1.337234159437551E-2</v>
      </c>
      <c r="H11" s="75">
        <v>0</v>
      </c>
      <c r="J11" s="99" t="s">
        <v>85</v>
      </c>
      <c r="K11" s="98" t="s">
        <v>161</v>
      </c>
      <c r="L11" s="99" t="s">
        <v>64</v>
      </c>
      <c r="M11" s="98" t="s">
        <v>64</v>
      </c>
      <c r="N11" s="140">
        <v>5.3185359913433308</v>
      </c>
      <c r="O11" s="105">
        <v>1.3800739587594901</v>
      </c>
      <c r="P11" s="105">
        <v>0.74363845630646885</v>
      </c>
      <c r="Q11" s="105">
        <v>4.7735973043247322E-3</v>
      </c>
      <c r="R11" s="105">
        <v>8.9380717669997351E-3</v>
      </c>
      <c r="S11" s="106">
        <v>9.9999999999999995E-8</v>
      </c>
      <c r="U11" s="120" t="s">
        <v>162</v>
      </c>
      <c r="V11" s="10">
        <v>4.3915207609640374</v>
      </c>
      <c r="W11" s="10"/>
      <c r="X11" s="90"/>
      <c r="Z11" s="120" t="s">
        <v>162</v>
      </c>
      <c r="AA11" s="10">
        <v>0.5620994224997462</v>
      </c>
      <c r="AB11" s="10"/>
      <c r="AC11" s="90"/>
      <c r="AE11" s="120" t="s">
        <v>162</v>
      </c>
      <c r="AF11" s="10">
        <v>7.7296468947656656E-4</v>
      </c>
      <c r="AG11" s="10"/>
      <c r="AH11" s="90"/>
    </row>
    <row r="12" spans="1:34" x14ac:dyDescent="0.25">
      <c r="A12" s="72" t="s">
        <v>169</v>
      </c>
      <c r="B12" s="9" t="s">
        <v>156</v>
      </c>
      <c r="C12" s="10">
        <f t="shared" ref="C12:H12" si="2">AVERAGE(C10:C11)</f>
        <v>0.87082539203837261</v>
      </c>
      <c r="D12" s="10">
        <f t="shared" si="2"/>
        <v>1.360280479507644E-3</v>
      </c>
      <c r="E12" s="10">
        <f t="shared" si="2"/>
        <v>0.11079374837923905</v>
      </c>
      <c r="F12" s="10">
        <f t="shared" si="2"/>
        <v>1.2303534869788938E-3</v>
      </c>
      <c r="G12" s="10">
        <f t="shared" si="2"/>
        <v>6.686170797187755E-3</v>
      </c>
      <c r="H12" s="10">
        <f t="shared" si="2"/>
        <v>0</v>
      </c>
      <c r="J12" s="99" t="s">
        <v>83</v>
      </c>
      <c r="K12" s="98" t="s">
        <v>162</v>
      </c>
      <c r="L12" s="99" t="s">
        <v>64</v>
      </c>
      <c r="M12" s="98" t="s">
        <v>64</v>
      </c>
      <c r="N12" s="140">
        <v>4.3915207609640374</v>
      </c>
      <c r="O12" s="105">
        <v>2.1698497582292368E-2</v>
      </c>
      <c r="P12" s="105">
        <v>0.5620994224997462</v>
      </c>
      <c r="Q12" s="105">
        <v>7.7296468947656656E-4</v>
      </c>
      <c r="R12" s="105">
        <v>2.2796921824535239E-3</v>
      </c>
      <c r="S12" s="106">
        <v>3.5664105971733473E-2</v>
      </c>
      <c r="U12" s="120" t="s">
        <v>163</v>
      </c>
      <c r="V12" s="10">
        <v>3.431116692371321</v>
      </c>
      <c r="W12" s="10"/>
      <c r="X12" s="90"/>
      <c r="Z12" s="120" t="s">
        <v>163</v>
      </c>
      <c r="AA12" s="10">
        <v>0.22147018733246648</v>
      </c>
      <c r="AB12" s="10"/>
      <c r="AC12" s="90"/>
      <c r="AE12" s="120" t="s">
        <v>163</v>
      </c>
      <c r="AF12" s="10">
        <v>9.9999999999999995E-8</v>
      </c>
      <c r="AG12" s="10"/>
      <c r="AH12" s="90"/>
    </row>
    <row r="13" spans="1:34" x14ac:dyDescent="0.25">
      <c r="A13" s="74" t="s">
        <v>105</v>
      </c>
      <c r="B13" s="77"/>
      <c r="C13" s="75">
        <v>2.725046218724843</v>
      </c>
      <c r="D13" s="75">
        <v>8.2410955094690444E-2</v>
      </c>
      <c r="E13" s="75">
        <v>0.12600787469825797</v>
      </c>
      <c r="F13" s="75">
        <v>0</v>
      </c>
      <c r="G13" s="75">
        <v>3.5701576924372118E-3</v>
      </c>
      <c r="H13" s="75">
        <v>0.3081687345863855</v>
      </c>
      <c r="J13" s="99" t="s">
        <v>104</v>
      </c>
      <c r="K13" s="98" t="s">
        <v>163</v>
      </c>
      <c r="L13" s="99" t="s">
        <v>64</v>
      </c>
      <c r="M13" s="98" t="s">
        <v>64</v>
      </c>
      <c r="N13" s="140">
        <v>3.431116692371321</v>
      </c>
      <c r="O13" s="105">
        <v>7.6104154521462311E-2</v>
      </c>
      <c r="P13" s="105">
        <v>0.22147018733246648</v>
      </c>
      <c r="Q13" s="105">
        <v>9.9999999999999995E-8</v>
      </c>
      <c r="R13" s="105">
        <v>3.4337095454357952E-2</v>
      </c>
      <c r="S13" s="106">
        <v>9.9999999999999995E-8</v>
      </c>
      <c r="U13" s="120" t="s">
        <v>164</v>
      </c>
      <c r="V13" s="10">
        <v>2.4778164772493163</v>
      </c>
      <c r="W13" s="10"/>
      <c r="X13" s="90"/>
      <c r="Z13" s="120" t="s">
        <v>164</v>
      </c>
      <c r="AA13" s="10">
        <v>0.21281652025052317</v>
      </c>
      <c r="AB13" s="10"/>
      <c r="AC13" s="90"/>
      <c r="AE13" s="120" t="s">
        <v>164</v>
      </c>
      <c r="AF13" s="10">
        <v>9.9999999999999995E-8</v>
      </c>
      <c r="AG13" s="10"/>
      <c r="AH13" s="90"/>
    </row>
    <row r="14" spans="1:34" x14ac:dyDescent="0.25">
      <c r="A14" s="74" t="s">
        <v>95</v>
      </c>
      <c r="B14" s="77"/>
      <c r="C14" s="75">
        <v>4.1888430245417814</v>
      </c>
      <c r="D14" s="75">
        <v>5.5462125949101382E-2</v>
      </c>
      <c r="E14" s="75">
        <v>0.14224534427822036</v>
      </c>
      <c r="F14" s="75">
        <v>7.2746336963100174E-3</v>
      </c>
      <c r="G14" s="75">
        <v>3.4409519854728178E-3</v>
      </c>
      <c r="H14" s="75">
        <v>6.0258323599826575E-3</v>
      </c>
      <c r="J14" s="99" t="s">
        <v>99</v>
      </c>
      <c r="K14" s="98" t="s">
        <v>164</v>
      </c>
      <c r="L14" s="99" t="s">
        <v>64</v>
      </c>
      <c r="M14" s="98" t="s">
        <v>64</v>
      </c>
      <c r="N14" s="140">
        <v>2.4778164772493163</v>
      </c>
      <c r="O14" s="105">
        <v>9.9999999999999995E-8</v>
      </c>
      <c r="P14" s="105">
        <v>0.21281652025052317</v>
      </c>
      <c r="Q14" s="105">
        <v>9.9999999999999995E-8</v>
      </c>
      <c r="R14" s="105">
        <v>0.2305757122476306</v>
      </c>
      <c r="S14" s="106">
        <v>9.9999999999999995E-8</v>
      </c>
      <c r="U14" s="120" t="s">
        <v>165</v>
      </c>
      <c r="V14" s="10">
        <v>3.221255974255425</v>
      </c>
      <c r="W14" s="10"/>
      <c r="X14" s="90"/>
      <c r="Z14" s="120" t="s">
        <v>165</v>
      </c>
      <c r="AA14" s="10">
        <v>0.15313027527020409</v>
      </c>
      <c r="AB14" s="10"/>
      <c r="AC14" s="90"/>
      <c r="AE14" s="120" t="s">
        <v>165</v>
      </c>
      <c r="AF14" s="10">
        <v>7.6315342724208094E-4</v>
      </c>
      <c r="AG14" s="10"/>
      <c r="AH14" s="90"/>
    </row>
    <row r="15" spans="1:34" x14ac:dyDescent="0.25">
      <c r="A15" s="72" t="s">
        <v>169</v>
      </c>
      <c r="B15" s="9" t="s">
        <v>157</v>
      </c>
      <c r="C15" s="10">
        <f t="shared" ref="C15:H15" si="3">AVERAGE(C13:C14)</f>
        <v>3.456944621633312</v>
      </c>
      <c r="D15" s="10">
        <f t="shared" si="3"/>
        <v>6.8936540521895906E-2</v>
      </c>
      <c r="E15" s="10">
        <f t="shared" si="3"/>
        <v>0.13412660948823918</v>
      </c>
      <c r="F15" s="10">
        <f t="shared" si="3"/>
        <v>3.6373168481550087E-3</v>
      </c>
      <c r="G15" s="10">
        <f t="shared" si="3"/>
        <v>3.505554838955015E-3</v>
      </c>
      <c r="H15" s="10">
        <f t="shared" si="3"/>
        <v>0.15709728347318408</v>
      </c>
      <c r="J15" s="99" t="s">
        <v>102</v>
      </c>
      <c r="K15" s="98" t="s">
        <v>165</v>
      </c>
      <c r="L15" s="99" t="s">
        <v>64</v>
      </c>
      <c r="M15" s="98" t="s">
        <v>64</v>
      </c>
      <c r="N15" s="140">
        <v>3.221255974255425</v>
      </c>
      <c r="O15" s="105">
        <v>3.1954384129479797E-2</v>
      </c>
      <c r="P15" s="105">
        <v>0.15313027527020409</v>
      </c>
      <c r="Q15" s="105">
        <v>7.6315342724208094E-4</v>
      </c>
      <c r="R15" s="105">
        <v>2.1752220974987349E-3</v>
      </c>
      <c r="S15" s="106">
        <v>5.1485813959725395E-2</v>
      </c>
      <c r="U15" s="120" t="s">
        <v>166</v>
      </c>
      <c r="V15" s="10">
        <v>6.1240183417487382</v>
      </c>
      <c r="W15" s="10"/>
      <c r="X15" s="90"/>
      <c r="Z15" s="120" t="s">
        <v>166</v>
      </c>
      <c r="AA15" s="10">
        <v>0.94627104980341903</v>
      </c>
      <c r="AB15" s="10"/>
      <c r="AC15" s="90"/>
      <c r="AE15" s="120" t="s">
        <v>166</v>
      </c>
      <c r="AF15" s="10">
        <v>5.6167792262229689E-3</v>
      </c>
      <c r="AG15" s="10"/>
      <c r="AH15" s="90"/>
    </row>
    <row r="16" spans="1:34" x14ac:dyDescent="0.25">
      <c r="A16" s="8" t="s">
        <v>79</v>
      </c>
      <c r="B16" s="9" t="s">
        <v>158</v>
      </c>
      <c r="C16" s="10">
        <v>4.2996690836335514</v>
      </c>
      <c r="D16" s="10">
        <v>4.3566840073585314E-2</v>
      </c>
      <c r="E16" s="10">
        <v>0.34115319890139584</v>
      </c>
      <c r="F16" s="10">
        <v>0</v>
      </c>
      <c r="G16" s="10">
        <v>0</v>
      </c>
      <c r="H16" s="10">
        <v>0</v>
      </c>
      <c r="J16" s="99" t="s">
        <v>68</v>
      </c>
      <c r="K16" s="98" t="s">
        <v>166</v>
      </c>
      <c r="L16" s="99" t="s">
        <v>64</v>
      </c>
      <c r="M16" s="98" t="s">
        <v>64</v>
      </c>
      <c r="N16" s="140">
        <v>6.1240183417487382</v>
      </c>
      <c r="O16" s="105">
        <v>1.2759189259241572E-2</v>
      </c>
      <c r="P16" s="105">
        <v>0.94627104980341903</v>
      </c>
      <c r="Q16" s="105">
        <v>5.6167792262229689E-3</v>
      </c>
      <c r="R16" s="105">
        <v>2.4961434043406436E-2</v>
      </c>
      <c r="S16" s="106">
        <v>9.9999999999999995E-8</v>
      </c>
      <c r="U16" s="120" t="s">
        <v>167</v>
      </c>
      <c r="V16" s="10">
        <v>5.2070051897679308</v>
      </c>
      <c r="W16" s="10"/>
      <c r="X16" s="90"/>
      <c r="Z16" s="120" t="s">
        <v>167</v>
      </c>
      <c r="AA16" s="10">
        <v>0.68797486042621392</v>
      </c>
      <c r="AB16" s="10"/>
      <c r="AC16" s="90"/>
      <c r="AE16" s="120" t="s">
        <v>167</v>
      </c>
      <c r="AF16" s="10">
        <v>9.9999999999999995E-8</v>
      </c>
      <c r="AG16" s="10"/>
      <c r="AH16" s="90"/>
    </row>
    <row r="17" spans="1:34" ht="15.75" thickBot="1" x14ac:dyDescent="0.3">
      <c r="A17" s="8" t="s">
        <v>81</v>
      </c>
      <c r="B17" s="9" t="s">
        <v>159</v>
      </c>
      <c r="C17" s="10">
        <v>5.7855995814174701</v>
      </c>
      <c r="D17" s="10">
        <v>8.2457780082112447E-3</v>
      </c>
      <c r="E17" s="10">
        <v>0.38866014623314005</v>
      </c>
      <c r="F17" s="10">
        <v>0</v>
      </c>
      <c r="G17" s="10">
        <v>7.4910372590980424E-3</v>
      </c>
      <c r="H17" s="10">
        <v>0</v>
      </c>
      <c r="J17" s="99" t="s">
        <v>90</v>
      </c>
      <c r="K17" s="98" t="s">
        <v>167</v>
      </c>
      <c r="L17" s="99" t="s">
        <v>64</v>
      </c>
      <c r="M17" s="98" t="s">
        <v>64</v>
      </c>
      <c r="N17" s="140">
        <v>5.2070051897679308</v>
      </c>
      <c r="O17" s="105">
        <v>9.9999999999999995E-8</v>
      </c>
      <c r="P17" s="105">
        <v>0.68797486042621392</v>
      </c>
      <c r="Q17" s="105">
        <v>9.9999999999999995E-8</v>
      </c>
      <c r="R17" s="105">
        <v>4.1799624050452234E-4</v>
      </c>
      <c r="S17" s="106">
        <v>9.9999999999999995E-8</v>
      </c>
      <c r="U17" s="121" t="s">
        <v>168</v>
      </c>
      <c r="V17" s="114">
        <v>4.9022239936288079</v>
      </c>
      <c r="W17" s="114"/>
      <c r="X17" s="122"/>
      <c r="Z17" s="121" t="s">
        <v>168</v>
      </c>
      <c r="AA17" s="114">
        <v>0.54167325348474249</v>
      </c>
      <c r="AB17" s="114"/>
      <c r="AC17" s="122"/>
      <c r="AE17" s="121" t="s">
        <v>168</v>
      </c>
      <c r="AF17" s="114">
        <v>9.0557816379027565E-5</v>
      </c>
      <c r="AG17" s="114"/>
      <c r="AH17" s="122"/>
    </row>
    <row r="18" spans="1:34" ht="15.75" thickBot="1" x14ac:dyDescent="0.3">
      <c r="A18" s="8" t="s">
        <v>78</v>
      </c>
      <c r="B18" s="9" t="s">
        <v>160</v>
      </c>
      <c r="C18" s="10">
        <v>5.4755390370932586</v>
      </c>
      <c r="D18" s="10">
        <v>1.4513764174906655E-2</v>
      </c>
      <c r="E18" s="10">
        <v>0.3814228612416431</v>
      </c>
      <c r="F18" s="10">
        <v>1.2146696924004175E-2</v>
      </c>
      <c r="G18" s="10">
        <v>1.7275465037135467E-3</v>
      </c>
      <c r="H18" s="10">
        <v>2.9943237249632017E-2</v>
      </c>
      <c r="J18" s="141" t="s">
        <v>89</v>
      </c>
      <c r="K18" s="142" t="s">
        <v>168</v>
      </c>
      <c r="L18" s="141" t="s">
        <v>64</v>
      </c>
      <c r="M18" s="142" t="s">
        <v>64</v>
      </c>
      <c r="N18" s="143">
        <v>4.9022239936288079</v>
      </c>
      <c r="O18" s="144">
        <v>2.2764412377603193E-2</v>
      </c>
      <c r="P18" s="144">
        <v>0.54167325348474249</v>
      </c>
      <c r="Q18" s="144">
        <v>9.0557816379027565E-5</v>
      </c>
      <c r="R18" s="144">
        <v>3.0033199864033251E-2</v>
      </c>
      <c r="S18" s="145">
        <v>1.2895096774688974</v>
      </c>
      <c r="U18" s="115" t="s">
        <v>169</v>
      </c>
      <c r="V18" s="116">
        <f>AVERAGE(V3:V17)</f>
        <v>4.194169538580045</v>
      </c>
      <c r="W18" s="116">
        <f t="shared" ref="W18:AH18" si="4">AVERAGE(W3:W17)</f>
        <v>4.8207526637944298</v>
      </c>
      <c r="X18" s="117">
        <f>AVERAGE(X3:X17)</f>
        <v>2.5006690878654849</v>
      </c>
      <c r="Z18" s="115" t="s">
        <v>169</v>
      </c>
      <c r="AA18" s="116">
        <f t="shared" si="4"/>
        <v>0.43404963957458631</v>
      </c>
      <c r="AB18" s="116">
        <f t="shared" si="4"/>
        <v>0.64559472109694371</v>
      </c>
      <c r="AC18" s="117">
        <f t="shared" si="4"/>
        <v>0.41837381130233925</v>
      </c>
      <c r="AE18" s="115" t="s">
        <v>169</v>
      </c>
      <c r="AF18" s="116">
        <f t="shared" si="4"/>
        <v>2.0198750398047771E-3</v>
      </c>
      <c r="AG18" s="116">
        <f t="shared" si="4"/>
        <v>2.4708761041943198E-2</v>
      </c>
      <c r="AH18" s="117">
        <f t="shared" si="4"/>
        <v>9.1183364313499136E-3</v>
      </c>
    </row>
    <row r="19" spans="1:34" ht="15.75" outlineLevel="1" thickBot="1" x14ac:dyDescent="0.3">
      <c r="A19" s="8" t="s">
        <v>85</v>
      </c>
      <c r="B19" s="9" t="s">
        <v>161</v>
      </c>
      <c r="C19" s="10">
        <v>5.3185359913433308</v>
      </c>
      <c r="D19" s="10">
        <v>1.3800739587594901</v>
      </c>
      <c r="E19" s="10">
        <v>0.74363845630646885</v>
      </c>
      <c r="F19" s="10">
        <v>4.7735973043247322E-3</v>
      </c>
      <c r="G19" s="10">
        <v>8.9380717669997351E-3</v>
      </c>
      <c r="H19" s="10">
        <v>0</v>
      </c>
      <c r="J19" s="123" t="s">
        <v>80</v>
      </c>
      <c r="K19" s="124" t="s">
        <v>154</v>
      </c>
      <c r="L19" s="123" t="s">
        <v>124</v>
      </c>
      <c r="M19" s="124" t="s">
        <v>178</v>
      </c>
      <c r="N19" s="125">
        <v>5.4113972402350825</v>
      </c>
      <c r="O19" s="126">
        <v>9.9999999999999995E-8</v>
      </c>
      <c r="P19" s="126">
        <v>0.43528991268942013</v>
      </c>
      <c r="Q19" s="126">
        <v>9.9999999999999995E-8</v>
      </c>
      <c r="R19" s="126">
        <v>3.3675761129109291E-2</v>
      </c>
      <c r="S19" s="127">
        <v>9.9999999999999995E-8</v>
      </c>
      <c r="U19" s="25"/>
      <c r="Z19" s="25"/>
      <c r="AE19" s="25"/>
    </row>
    <row r="20" spans="1:34" outlineLevel="1" x14ac:dyDescent="0.25">
      <c r="A20" s="8" t="s">
        <v>83</v>
      </c>
      <c r="B20" s="9" t="s">
        <v>162</v>
      </c>
      <c r="C20" s="10">
        <v>4.3915207609640374</v>
      </c>
      <c r="D20" s="10">
        <v>2.1698497582292368E-2</v>
      </c>
      <c r="E20" s="10">
        <v>0.5620994224997462</v>
      </c>
      <c r="F20" s="10">
        <v>7.7296468947656656E-4</v>
      </c>
      <c r="G20" s="10">
        <v>2.2796921824535239E-3</v>
      </c>
      <c r="H20" s="10">
        <v>3.5664105971733473E-2</v>
      </c>
      <c r="J20" s="128" t="s">
        <v>94</v>
      </c>
      <c r="K20" s="129" t="s">
        <v>154</v>
      </c>
      <c r="L20" s="128" t="s">
        <v>126</v>
      </c>
      <c r="M20" s="129" t="s">
        <v>178</v>
      </c>
      <c r="N20" s="130">
        <v>7.3409745023319086</v>
      </c>
      <c r="O20" s="131">
        <v>3.7652965210341519E-2</v>
      </c>
      <c r="P20" s="131">
        <v>0.62142349054369383</v>
      </c>
      <c r="Q20" s="131">
        <v>9.9999999999999995E-8</v>
      </c>
      <c r="R20" s="131">
        <v>7.3061365229415776E-3</v>
      </c>
      <c r="S20" s="132">
        <v>9.9999999999999995E-8</v>
      </c>
      <c r="U20" s="168" t="s">
        <v>107</v>
      </c>
      <c r="V20" s="169"/>
      <c r="W20" s="169"/>
      <c r="X20" s="170"/>
      <c r="Z20" s="168" t="s">
        <v>108</v>
      </c>
      <c r="AA20" s="169"/>
      <c r="AB20" s="169"/>
      <c r="AC20" s="170"/>
      <c r="AE20" s="168" t="s">
        <v>55</v>
      </c>
      <c r="AF20" s="169"/>
      <c r="AG20" s="169"/>
      <c r="AH20" s="170"/>
    </row>
    <row r="21" spans="1:34" ht="15.75" outlineLevel="1" thickBot="1" x14ac:dyDescent="0.3">
      <c r="A21" s="8" t="s">
        <v>104</v>
      </c>
      <c r="B21" s="9" t="s">
        <v>163</v>
      </c>
      <c r="C21" s="10">
        <v>3.431116692371321</v>
      </c>
      <c r="D21" s="10">
        <v>7.6104154521462311E-2</v>
      </c>
      <c r="E21" s="10">
        <v>0.22147018733246648</v>
      </c>
      <c r="F21" s="10">
        <v>0</v>
      </c>
      <c r="G21" s="10">
        <v>3.4337095454357952E-2</v>
      </c>
      <c r="H21" s="10">
        <v>0</v>
      </c>
      <c r="J21" s="128" t="s">
        <v>71</v>
      </c>
      <c r="K21" s="129" t="s">
        <v>154</v>
      </c>
      <c r="L21" s="128" t="s">
        <v>129</v>
      </c>
      <c r="M21" s="129" t="s">
        <v>178</v>
      </c>
      <c r="N21" s="130">
        <v>10.005428043988998</v>
      </c>
      <c r="O21" s="131">
        <v>9.9999999999999995E-8</v>
      </c>
      <c r="P21" s="131">
        <v>0.97158491031718586</v>
      </c>
      <c r="Q21" s="131">
        <v>5.3502277265199904E-4</v>
      </c>
      <c r="R21" s="131">
        <v>5.135417912157561E-3</v>
      </c>
      <c r="S21" s="132">
        <v>3.703609961278715E-2</v>
      </c>
      <c r="U21" s="111" t="s">
        <v>153</v>
      </c>
      <c r="V21" s="112" t="s">
        <v>64</v>
      </c>
      <c r="W21" s="112" t="s">
        <v>178</v>
      </c>
      <c r="X21" s="113" t="s">
        <v>179</v>
      </c>
      <c r="Y21" s="25"/>
      <c r="Z21" s="111" t="s">
        <v>153</v>
      </c>
      <c r="AA21" s="112" t="s">
        <v>64</v>
      </c>
      <c r="AB21" s="112" t="s">
        <v>178</v>
      </c>
      <c r="AC21" s="113" t="s">
        <v>179</v>
      </c>
      <c r="AD21" s="25"/>
      <c r="AE21" s="111" t="s">
        <v>153</v>
      </c>
      <c r="AF21" s="112" t="s">
        <v>64</v>
      </c>
      <c r="AG21" s="112" t="s">
        <v>178</v>
      </c>
      <c r="AH21" s="113" t="s">
        <v>179</v>
      </c>
    </row>
    <row r="22" spans="1:34" outlineLevel="1" x14ac:dyDescent="0.25">
      <c r="A22" s="8" t="s">
        <v>99</v>
      </c>
      <c r="B22" s="9" t="s">
        <v>164</v>
      </c>
      <c r="C22" s="10">
        <v>2.4778164772493163</v>
      </c>
      <c r="D22" s="10">
        <v>0</v>
      </c>
      <c r="E22" s="10">
        <v>0.21281652025052317</v>
      </c>
      <c r="F22" s="10">
        <v>0</v>
      </c>
      <c r="G22" s="10">
        <v>0.2305757122476306</v>
      </c>
      <c r="H22" s="10">
        <v>0</v>
      </c>
      <c r="J22" s="128" t="s">
        <v>70</v>
      </c>
      <c r="K22" s="129" t="s">
        <v>154</v>
      </c>
      <c r="L22" s="128" t="s">
        <v>130</v>
      </c>
      <c r="M22" s="129" t="s">
        <v>178</v>
      </c>
      <c r="N22" s="130">
        <v>4.6903118871122897</v>
      </c>
      <c r="O22" s="131">
        <v>1.0714720979470791E-2</v>
      </c>
      <c r="P22" s="131">
        <v>0.22022149973813546</v>
      </c>
      <c r="Q22" s="131">
        <v>9.9999999999999995E-8</v>
      </c>
      <c r="R22" s="131">
        <v>2.6535168164268604E-2</v>
      </c>
      <c r="S22" s="132">
        <v>9.9999999999999995E-8</v>
      </c>
      <c r="U22" s="118" t="s">
        <v>154</v>
      </c>
      <c r="V22" s="79">
        <v>0.45154408083165537</v>
      </c>
      <c r="W22" s="79">
        <v>1.2091971547453079E-2</v>
      </c>
      <c r="X22" s="119">
        <v>1.604482041215045E-3</v>
      </c>
      <c r="Z22" s="118" t="s">
        <v>154</v>
      </c>
      <c r="AA22" s="79">
        <v>1.1509848942170549E-3</v>
      </c>
      <c r="AB22" s="79">
        <v>1.3383069316299975E-4</v>
      </c>
      <c r="AC22" s="119">
        <v>1.3497829223220535E-4</v>
      </c>
      <c r="AE22" s="118" t="s">
        <v>154</v>
      </c>
      <c r="AF22" s="79">
        <v>9.9999999999999995E-8</v>
      </c>
      <c r="AG22" s="79">
        <v>9.259099903196788E-3</v>
      </c>
      <c r="AH22" s="119">
        <v>9.9999999999999995E-8</v>
      </c>
    </row>
    <row r="23" spans="1:34" x14ac:dyDescent="0.25">
      <c r="A23" s="8" t="s">
        <v>102</v>
      </c>
      <c r="B23" s="9" t="s">
        <v>165</v>
      </c>
      <c r="C23" s="10">
        <v>3.221255974255425</v>
      </c>
      <c r="D23" s="10">
        <v>3.1954384129479797E-2</v>
      </c>
      <c r="E23" s="10">
        <v>0.15313027527020409</v>
      </c>
      <c r="F23" s="10">
        <v>7.6315342724208094E-4</v>
      </c>
      <c r="G23" s="10">
        <v>2.1752220974987349E-3</v>
      </c>
      <c r="H23" s="10">
        <v>5.1485813959725395E-2</v>
      </c>
      <c r="J23" s="97" t="s">
        <v>169</v>
      </c>
      <c r="K23" s="98" t="s">
        <v>154</v>
      </c>
      <c r="L23" s="153"/>
      <c r="M23" s="98" t="s">
        <v>178</v>
      </c>
      <c r="N23" s="150">
        <f>AVERAGE(N19:N22)</f>
        <v>6.8620279184170698</v>
      </c>
      <c r="O23" s="10">
        <f t="shared" ref="O23:S23" si="5">AVERAGE(O19:O22)</f>
        <v>1.2091971547453079E-2</v>
      </c>
      <c r="P23" s="10">
        <f t="shared" si="5"/>
        <v>0.5621299533221088</v>
      </c>
      <c r="Q23" s="10">
        <f t="shared" si="5"/>
        <v>1.3383069316299975E-4</v>
      </c>
      <c r="R23" s="10">
        <f t="shared" si="5"/>
        <v>1.8163120932119258E-2</v>
      </c>
      <c r="S23" s="90">
        <f t="shared" si="5"/>
        <v>9.259099903196788E-3</v>
      </c>
      <c r="U23" s="120" t="s">
        <v>155</v>
      </c>
      <c r="V23" s="10">
        <v>6.7726882942653749E-2</v>
      </c>
      <c r="W23" s="10">
        <v>2.2796140536015867E-2</v>
      </c>
      <c r="X23" s="90">
        <v>9.9999999999999995E-8</v>
      </c>
      <c r="Z23" s="120" t="s">
        <v>155</v>
      </c>
      <c r="AA23" s="10">
        <v>1.1522098007114501E-4</v>
      </c>
      <c r="AB23" s="10">
        <v>8.1305454661908334E-4</v>
      </c>
      <c r="AC23" s="90">
        <v>9.9999999999999995E-8</v>
      </c>
      <c r="AE23" s="120" t="s">
        <v>155</v>
      </c>
      <c r="AF23" s="10">
        <v>3.4703453412709272E-2</v>
      </c>
      <c r="AG23" s="10">
        <v>9.9999999999999995E-8</v>
      </c>
      <c r="AH23" s="90">
        <v>9.9999999999999995E-8</v>
      </c>
    </row>
    <row r="24" spans="1:34" outlineLevel="1" x14ac:dyDescent="0.25">
      <c r="A24" s="8" t="s">
        <v>68</v>
      </c>
      <c r="B24" s="9" t="s">
        <v>166</v>
      </c>
      <c r="C24" s="10">
        <v>6.1240183417487382</v>
      </c>
      <c r="D24" s="10">
        <v>1.2759189259241572E-2</v>
      </c>
      <c r="E24" s="10">
        <v>0.94627104980341903</v>
      </c>
      <c r="F24" s="10">
        <v>5.6167792262229689E-3</v>
      </c>
      <c r="G24" s="10">
        <v>2.4961434043406436E-2</v>
      </c>
      <c r="H24" s="10">
        <v>0</v>
      </c>
      <c r="J24" s="128" t="s">
        <v>66</v>
      </c>
      <c r="K24" s="129" t="s">
        <v>155</v>
      </c>
      <c r="L24" s="128" t="s">
        <v>124</v>
      </c>
      <c r="M24" s="129" t="s">
        <v>178</v>
      </c>
      <c r="N24" s="130">
        <v>2.0222545689615261</v>
      </c>
      <c r="O24" s="131">
        <v>1.0604411566504379E-4</v>
      </c>
      <c r="P24" s="131">
        <v>0.57601516737025538</v>
      </c>
      <c r="Q24" s="131">
        <v>1.9083752695531051E-4</v>
      </c>
      <c r="R24" s="131">
        <v>1.2108132230712216E-2</v>
      </c>
      <c r="S24" s="132">
        <v>9.9999999999999995E-8</v>
      </c>
      <c r="U24" s="120" t="s">
        <v>156</v>
      </c>
      <c r="V24" s="10">
        <v>1.360280479507644E-3</v>
      </c>
      <c r="W24" s="10">
        <v>9.9999999999999995E-8</v>
      </c>
      <c r="X24" s="110"/>
      <c r="Z24" s="120" t="s">
        <v>156</v>
      </c>
      <c r="AA24" s="10">
        <v>1.2303534869788938E-3</v>
      </c>
      <c r="AB24" s="10">
        <v>9.9999999999999995E-8</v>
      </c>
      <c r="AC24" s="90"/>
      <c r="AE24" s="120" t="s">
        <v>156</v>
      </c>
      <c r="AF24" s="10">
        <v>9.9999999999999995E-8</v>
      </c>
      <c r="AG24" s="10">
        <v>9.9999999999999995E-8</v>
      </c>
      <c r="AH24" s="90"/>
    </row>
    <row r="25" spans="1:34" outlineLevel="1" x14ac:dyDescent="0.25">
      <c r="A25" s="8" t="s">
        <v>89</v>
      </c>
      <c r="B25" s="9" t="s">
        <v>168</v>
      </c>
      <c r="C25" s="10">
        <v>4.9022239936288079</v>
      </c>
      <c r="D25" s="10">
        <v>2.2764412377603193E-2</v>
      </c>
      <c r="E25" s="10">
        <v>0.54167325348474249</v>
      </c>
      <c r="F25" s="10">
        <v>9.0557816379027565E-5</v>
      </c>
      <c r="G25" s="10">
        <v>3.0033199864033251E-2</v>
      </c>
      <c r="H25" s="10">
        <v>1.2895096774688974</v>
      </c>
      <c r="J25" s="128" t="s">
        <v>60</v>
      </c>
      <c r="K25" s="129" t="s">
        <v>155</v>
      </c>
      <c r="L25" s="128" t="s">
        <v>126</v>
      </c>
      <c r="M25" s="129" t="s">
        <v>178</v>
      </c>
      <c r="N25" s="130">
        <v>2.5272224636904417</v>
      </c>
      <c r="O25" s="131">
        <v>4.5486236956366687E-2</v>
      </c>
      <c r="P25" s="131">
        <v>1.3854993581291075</v>
      </c>
      <c r="Q25" s="131">
        <v>1.4352715662828562E-3</v>
      </c>
      <c r="R25" s="131">
        <v>7.8226852617210407E-2</v>
      </c>
      <c r="S25" s="132">
        <v>9.9999999999999995E-8</v>
      </c>
      <c r="U25" s="120" t="s">
        <v>157</v>
      </c>
      <c r="V25" s="10">
        <v>6.8936540521895906E-2</v>
      </c>
      <c r="W25" s="10"/>
      <c r="X25" s="90"/>
      <c r="Z25" s="120" t="s">
        <v>157</v>
      </c>
      <c r="AA25" s="10">
        <v>3.6373168481550087E-3</v>
      </c>
      <c r="AB25" s="10"/>
      <c r="AC25" s="90"/>
      <c r="AE25" s="120" t="s">
        <v>157</v>
      </c>
      <c r="AF25" s="10">
        <v>0.15709728347318408</v>
      </c>
      <c r="AG25" s="10"/>
      <c r="AH25" s="90"/>
    </row>
    <row r="26" spans="1:34" x14ac:dyDescent="0.25">
      <c r="J26" s="97" t="s">
        <v>169</v>
      </c>
      <c r="K26" s="98" t="s">
        <v>155</v>
      </c>
      <c r="L26" s="153"/>
      <c r="M26" s="98" t="s">
        <v>178</v>
      </c>
      <c r="N26" s="150">
        <f>AVERAGE(N24:N25)</f>
        <v>2.2747385163259839</v>
      </c>
      <c r="O26" s="10">
        <f t="shared" ref="O26:S26" si="6">AVERAGE(O24:O25)</f>
        <v>2.2796140536015867E-2</v>
      </c>
      <c r="P26" s="10">
        <f t="shared" si="6"/>
        <v>0.98075726274968145</v>
      </c>
      <c r="Q26" s="10">
        <f t="shared" si="6"/>
        <v>8.1305454661908334E-4</v>
      </c>
      <c r="R26" s="10">
        <f t="shared" si="6"/>
        <v>4.5167492423961314E-2</v>
      </c>
      <c r="S26" s="90">
        <f t="shared" si="6"/>
        <v>9.9999999999999995E-8</v>
      </c>
      <c r="U26" s="120" t="s">
        <v>158</v>
      </c>
      <c r="V26" s="10">
        <v>4.3566840073585314E-2</v>
      </c>
      <c r="W26" s="10">
        <v>2.6057737547487046E-2</v>
      </c>
      <c r="X26" s="90">
        <v>5.3643794626033491E-2</v>
      </c>
      <c r="Z26" s="120" t="s">
        <v>158</v>
      </c>
      <c r="AA26" s="10">
        <v>9.9999999999999995E-8</v>
      </c>
      <c r="AB26" s="10">
        <v>7.971588289317029E-2</v>
      </c>
      <c r="AC26" s="90">
        <v>9.9999999999999995E-8</v>
      </c>
      <c r="AE26" s="120" t="s">
        <v>158</v>
      </c>
      <c r="AF26" s="10">
        <v>9.9999999999999995E-8</v>
      </c>
      <c r="AG26" s="10">
        <v>4.8691642752859088E-2</v>
      </c>
      <c r="AH26" s="90">
        <v>9.9999999999999995E-8</v>
      </c>
    </row>
    <row r="27" spans="1:34" x14ac:dyDescent="0.25">
      <c r="J27" s="99" t="s">
        <v>103</v>
      </c>
      <c r="K27" s="98" t="s">
        <v>156</v>
      </c>
      <c r="L27" s="99" t="s">
        <v>124</v>
      </c>
      <c r="M27" s="98" t="s">
        <v>178</v>
      </c>
      <c r="N27" s="104">
        <v>4.8953397829917895</v>
      </c>
      <c r="O27" s="105">
        <v>9.9999999999999995E-8</v>
      </c>
      <c r="P27" s="105">
        <v>0.42199124425825474</v>
      </c>
      <c r="Q27" s="105">
        <v>9.9999999999999995E-8</v>
      </c>
      <c r="R27" s="105">
        <v>3.015779872457321E-2</v>
      </c>
      <c r="S27" s="106">
        <v>9.9999999999999995E-8</v>
      </c>
      <c r="U27" s="120" t="s">
        <v>159</v>
      </c>
      <c r="V27" s="10">
        <v>8.2457780082112447E-3</v>
      </c>
      <c r="W27" s="10"/>
      <c r="X27" s="90"/>
      <c r="Z27" s="120" t="s">
        <v>159</v>
      </c>
      <c r="AA27" s="10">
        <v>9.9999999999999995E-8</v>
      </c>
      <c r="AB27" s="10"/>
      <c r="AC27" s="90"/>
      <c r="AE27" s="120" t="s">
        <v>159</v>
      </c>
      <c r="AF27" s="10">
        <v>9.9999999999999995E-8</v>
      </c>
      <c r="AG27" s="10"/>
      <c r="AH27" s="90"/>
    </row>
    <row r="28" spans="1:34" outlineLevel="1" x14ac:dyDescent="0.25">
      <c r="J28" s="128" t="s">
        <v>88</v>
      </c>
      <c r="K28" s="129" t="s">
        <v>158</v>
      </c>
      <c r="L28" s="128" t="s">
        <v>124</v>
      </c>
      <c r="M28" s="129" t="s">
        <v>178</v>
      </c>
      <c r="N28" s="130">
        <v>3.6656352921291422</v>
      </c>
      <c r="O28" s="131">
        <v>5.2027399833606353E-2</v>
      </c>
      <c r="P28" s="131">
        <v>0.43999299252879553</v>
      </c>
      <c r="Q28" s="131">
        <v>4.876753744397943E-4</v>
      </c>
      <c r="R28" s="131">
        <v>8.5522307521449965E-3</v>
      </c>
      <c r="S28" s="132">
        <v>9.7383185505718173E-2</v>
      </c>
      <c r="U28" s="120" t="s">
        <v>160</v>
      </c>
      <c r="V28" s="10">
        <v>1.4513764174906655E-2</v>
      </c>
      <c r="W28" s="10"/>
      <c r="X28" s="90"/>
      <c r="Z28" s="120" t="s">
        <v>160</v>
      </c>
      <c r="AA28" s="10">
        <v>1.2146696924004175E-2</v>
      </c>
      <c r="AB28" s="10"/>
      <c r="AC28" s="90"/>
      <c r="AE28" s="120" t="s">
        <v>160</v>
      </c>
      <c r="AF28" s="10">
        <v>2.9943237249632017E-2</v>
      </c>
      <c r="AG28" s="10"/>
      <c r="AH28" s="90"/>
    </row>
    <row r="29" spans="1:34" outlineLevel="1" x14ac:dyDescent="0.25">
      <c r="A29" s="89" t="s">
        <v>182</v>
      </c>
      <c r="J29" s="128" t="s">
        <v>93</v>
      </c>
      <c r="K29" s="129" t="s">
        <v>158</v>
      </c>
      <c r="L29" s="128" t="s">
        <v>126</v>
      </c>
      <c r="M29" s="129" t="s">
        <v>178</v>
      </c>
      <c r="N29" s="130">
        <v>6.8361735827566159</v>
      </c>
      <c r="O29" s="131">
        <v>8.8075261367741875E-5</v>
      </c>
      <c r="P29" s="131">
        <v>0.79500785558666454</v>
      </c>
      <c r="Q29" s="131">
        <v>0.15894409041190077</v>
      </c>
      <c r="R29" s="131">
        <v>2.1410334220930251E-3</v>
      </c>
      <c r="S29" s="132">
        <v>9.9999999999999995E-8</v>
      </c>
      <c r="U29" s="120" t="s">
        <v>161</v>
      </c>
      <c r="V29" s="10">
        <v>1.3800739587594901</v>
      </c>
      <c r="W29" s="10"/>
      <c r="X29" s="90"/>
      <c r="Z29" s="120" t="s">
        <v>161</v>
      </c>
      <c r="AA29" s="10">
        <v>4.7735973043247322E-3</v>
      </c>
      <c r="AB29" s="10"/>
      <c r="AC29" s="90"/>
      <c r="AE29" s="120" t="s">
        <v>161</v>
      </c>
      <c r="AF29" s="10">
        <v>9.9999999999999995E-8</v>
      </c>
      <c r="AG29" s="10"/>
      <c r="AH29" s="90"/>
    </row>
    <row r="30" spans="1:34" ht="15.75" thickBot="1" x14ac:dyDescent="0.3">
      <c r="A30" s="9"/>
      <c r="B30" s="9"/>
      <c r="C30" s="155" t="s">
        <v>137</v>
      </c>
      <c r="D30" s="156"/>
      <c r="E30" s="156"/>
      <c r="F30" s="156"/>
      <c r="G30" s="156"/>
      <c r="H30" s="157"/>
      <c r="J30" s="146" t="s">
        <v>169</v>
      </c>
      <c r="K30" s="142" t="s">
        <v>158</v>
      </c>
      <c r="L30" s="154"/>
      <c r="M30" s="142" t="s">
        <v>178</v>
      </c>
      <c r="N30" s="151">
        <f>AVERAGE(N28:N29)</f>
        <v>5.2509044374428786</v>
      </c>
      <c r="O30" s="114">
        <f t="shared" ref="O30:S30" si="7">AVERAGE(O28:O29)</f>
        <v>2.6057737547487046E-2</v>
      </c>
      <c r="P30" s="114">
        <f t="shared" si="7"/>
        <v>0.61750042405772998</v>
      </c>
      <c r="Q30" s="114">
        <f t="shared" si="7"/>
        <v>7.971588289317029E-2</v>
      </c>
      <c r="R30" s="114">
        <f t="shared" si="7"/>
        <v>5.3466320871190104E-3</v>
      </c>
      <c r="S30" s="122">
        <f t="shared" si="7"/>
        <v>4.8691642752859088E-2</v>
      </c>
      <c r="U30" s="120" t="s">
        <v>162</v>
      </c>
      <c r="V30" s="10">
        <v>2.1698497582292368E-2</v>
      </c>
      <c r="W30" s="10"/>
      <c r="X30" s="90"/>
      <c r="Z30" s="120" t="s">
        <v>162</v>
      </c>
      <c r="AA30" s="10">
        <v>7.7296468947656656E-4</v>
      </c>
      <c r="AB30" s="10"/>
      <c r="AC30" s="90"/>
      <c r="AE30" s="120" t="s">
        <v>162</v>
      </c>
      <c r="AF30" s="10">
        <v>3.5664105971733473E-2</v>
      </c>
      <c r="AG30" s="10"/>
      <c r="AH30" s="90"/>
    </row>
    <row r="31" spans="1:34" x14ac:dyDescent="0.25">
      <c r="A31" s="7" t="s">
        <v>57</v>
      </c>
      <c r="B31" s="7" t="s">
        <v>127</v>
      </c>
      <c r="C31" s="61" t="s">
        <v>16</v>
      </c>
      <c r="D31" s="61" t="s">
        <v>107</v>
      </c>
      <c r="E31" s="61" t="s">
        <v>18</v>
      </c>
      <c r="F31" s="61" t="s">
        <v>108</v>
      </c>
      <c r="G31" s="61" t="s">
        <v>14</v>
      </c>
      <c r="H31" s="61" t="s">
        <v>55</v>
      </c>
      <c r="J31" s="147" t="s">
        <v>90</v>
      </c>
      <c r="K31" s="124" t="s">
        <v>154</v>
      </c>
      <c r="L31" s="123" t="s">
        <v>125</v>
      </c>
      <c r="M31" s="124" t="s">
        <v>179</v>
      </c>
      <c r="N31" s="152">
        <v>5.2070051900000003</v>
      </c>
      <c r="O31" s="148">
        <v>9.9999999999999995E-8</v>
      </c>
      <c r="P31" s="148">
        <v>0.68797485999999997</v>
      </c>
      <c r="Q31" s="148">
        <v>9.9999999999999995E-8</v>
      </c>
      <c r="R31" s="148">
        <v>4.1799600000000001E-4</v>
      </c>
      <c r="S31" s="149">
        <v>9.9999999999999995E-8</v>
      </c>
      <c r="U31" s="120" t="s">
        <v>163</v>
      </c>
      <c r="V31" s="10">
        <v>7.6104154521462311E-2</v>
      </c>
      <c r="W31" s="10"/>
      <c r="X31" s="90"/>
      <c r="Z31" s="120" t="s">
        <v>163</v>
      </c>
      <c r="AA31" s="10">
        <v>9.9999999999999995E-8</v>
      </c>
      <c r="AB31" s="10"/>
      <c r="AC31" s="90"/>
      <c r="AE31" s="120" t="s">
        <v>163</v>
      </c>
      <c r="AF31" s="10">
        <v>9.9999999999999995E-8</v>
      </c>
      <c r="AG31" s="10"/>
      <c r="AH31" s="90"/>
    </row>
    <row r="32" spans="1:34" outlineLevel="1" x14ac:dyDescent="0.25">
      <c r="A32" s="56" t="s">
        <v>84</v>
      </c>
      <c r="B32" s="56" t="s">
        <v>134</v>
      </c>
      <c r="C32" s="57">
        <v>6.0493177277658079</v>
      </c>
      <c r="D32" s="57">
        <v>5.4512618208888593E-3</v>
      </c>
      <c r="E32" s="57">
        <v>0.58030572634473221</v>
      </c>
      <c r="F32" s="57">
        <v>2.3019697884341097E-3</v>
      </c>
      <c r="G32" s="57">
        <v>2.3173958632714733E-2</v>
      </c>
      <c r="H32" s="57">
        <v>9.9999999999999995E-8</v>
      </c>
      <c r="J32" s="128" t="s">
        <v>97</v>
      </c>
      <c r="K32" s="129" t="s">
        <v>154</v>
      </c>
      <c r="L32" s="128" t="s">
        <v>132</v>
      </c>
      <c r="M32" s="129" t="s">
        <v>179</v>
      </c>
      <c r="N32" s="130">
        <v>2.9221476733271108</v>
      </c>
      <c r="O32" s="131">
        <v>9.9999999999999995E-8</v>
      </c>
      <c r="P32" s="131">
        <v>0.30779063398881068</v>
      </c>
      <c r="Q32" s="131">
        <v>9.9999999999999995E-8</v>
      </c>
      <c r="R32" s="131">
        <v>0.10654633338165422</v>
      </c>
      <c r="S32" s="132">
        <v>9.9999999999999995E-8</v>
      </c>
      <c r="U32" s="120" t="s">
        <v>164</v>
      </c>
      <c r="V32" s="10">
        <v>9.9999999999999995E-8</v>
      </c>
      <c r="W32" s="10"/>
      <c r="X32" s="90"/>
      <c r="Z32" s="120" t="s">
        <v>164</v>
      </c>
      <c r="AA32" s="10">
        <v>9.9999999999999995E-8</v>
      </c>
      <c r="AB32" s="10"/>
      <c r="AC32" s="90"/>
      <c r="AE32" s="120" t="s">
        <v>164</v>
      </c>
      <c r="AF32" s="10">
        <v>9.9999999999999995E-8</v>
      </c>
      <c r="AG32" s="10"/>
      <c r="AH32" s="90"/>
    </row>
    <row r="33" spans="1:34" outlineLevel="1" x14ac:dyDescent="0.25">
      <c r="A33" s="56" t="s">
        <v>76</v>
      </c>
      <c r="B33" s="56" t="s">
        <v>134</v>
      </c>
      <c r="C33" s="57">
        <v>3.2866750822964632</v>
      </c>
      <c r="D33" s="57">
        <v>0.8976368998424219</v>
      </c>
      <c r="E33" s="57">
        <v>0.2683777068403011</v>
      </c>
      <c r="F33" s="57">
        <v>9.9999999999999995E-8</v>
      </c>
      <c r="G33" s="57">
        <v>4.4561651337407561E-2</v>
      </c>
      <c r="H33" s="57">
        <v>9.9999999999999995E-8</v>
      </c>
      <c r="J33" s="128" t="s">
        <v>100</v>
      </c>
      <c r="K33" s="129" t="s">
        <v>154</v>
      </c>
      <c r="L33" s="128" t="s">
        <v>131</v>
      </c>
      <c r="M33" s="129" t="s">
        <v>179</v>
      </c>
      <c r="N33" s="130">
        <v>5.8817852801379047</v>
      </c>
      <c r="O33" s="131">
        <v>1.8712984614345988E-3</v>
      </c>
      <c r="P33" s="131">
        <v>0.49237659330324318</v>
      </c>
      <c r="Q33" s="131">
        <v>6.7449146116102684E-4</v>
      </c>
      <c r="R33" s="131">
        <v>3.9341123261615327E-3</v>
      </c>
      <c r="S33" s="132">
        <v>9.9999999999999995E-8</v>
      </c>
      <c r="U33" s="120" t="s">
        <v>165</v>
      </c>
      <c r="V33" s="10">
        <v>3.1954384129479797E-2</v>
      </c>
      <c r="W33" s="10"/>
      <c r="X33" s="90"/>
      <c r="Z33" s="120" t="s">
        <v>165</v>
      </c>
      <c r="AA33" s="10">
        <v>7.6315342724208094E-4</v>
      </c>
      <c r="AB33" s="10"/>
      <c r="AC33" s="90"/>
      <c r="AE33" s="120" t="s">
        <v>165</v>
      </c>
      <c r="AF33" s="10">
        <v>5.1485813959725395E-2</v>
      </c>
      <c r="AG33" s="10"/>
      <c r="AH33" s="90"/>
    </row>
    <row r="34" spans="1:34" outlineLevel="1" x14ac:dyDescent="0.25">
      <c r="A34" s="58" t="s">
        <v>135</v>
      </c>
      <c r="B34" s="39" t="s">
        <v>134</v>
      </c>
      <c r="C34" s="50">
        <f t="shared" ref="C34:H34" si="8">AVERAGE(C32:C33)</f>
        <v>4.6679964050311353</v>
      </c>
      <c r="D34" s="50">
        <f t="shared" si="8"/>
        <v>0.45154408083165537</v>
      </c>
      <c r="E34" s="50">
        <f t="shared" si="8"/>
        <v>0.42434171659251663</v>
      </c>
      <c r="F34" s="50">
        <f t="shared" si="8"/>
        <v>1.1510348942170548E-3</v>
      </c>
      <c r="G34" s="50">
        <f t="shared" si="8"/>
        <v>3.3867804985061145E-2</v>
      </c>
      <c r="H34" s="50">
        <f t="shared" si="8"/>
        <v>9.9999999999999995E-8</v>
      </c>
      <c r="J34" s="128" t="s">
        <v>75</v>
      </c>
      <c r="K34" s="129" t="s">
        <v>154</v>
      </c>
      <c r="L34" s="128" t="s">
        <v>128</v>
      </c>
      <c r="M34" s="129" t="s">
        <v>179</v>
      </c>
      <c r="N34" s="130">
        <v>7.1097778120014175</v>
      </c>
      <c r="O34" s="131">
        <v>6.1508117446406278E-3</v>
      </c>
      <c r="P34" s="131">
        <v>0.67439587206391172</v>
      </c>
      <c r="Q34" s="131">
        <v>9.9999999999999995E-8</v>
      </c>
      <c r="R34" s="131">
        <v>9.4420170501162935E-3</v>
      </c>
      <c r="S34" s="132">
        <v>9.9999999999999995E-8</v>
      </c>
      <c r="U34" s="120" t="s">
        <v>166</v>
      </c>
      <c r="V34" s="10">
        <v>1.2759189259241572E-2</v>
      </c>
      <c r="W34" s="10"/>
      <c r="X34" s="90"/>
      <c r="Z34" s="120" t="s">
        <v>166</v>
      </c>
      <c r="AA34" s="10">
        <v>5.6167792262229689E-3</v>
      </c>
      <c r="AB34" s="10"/>
      <c r="AC34" s="90"/>
      <c r="AE34" s="120" t="s">
        <v>166</v>
      </c>
      <c r="AF34" s="10">
        <v>9.9999999999999995E-8</v>
      </c>
      <c r="AG34" s="10"/>
      <c r="AH34" s="90"/>
    </row>
    <row r="35" spans="1:34" outlineLevel="1" x14ac:dyDescent="0.25">
      <c r="A35" s="39" t="s">
        <v>80</v>
      </c>
      <c r="B35" s="39" t="s">
        <v>124</v>
      </c>
      <c r="C35" s="50">
        <v>5.4113972402350825</v>
      </c>
      <c r="D35" s="50">
        <v>9.9999999999999995E-8</v>
      </c>
      <c r="E35" s="50">
        <v>0.43528991268942013</v>
      </c>
      <c r="F35" s="50">
        <v>9.9999999999999995E-8</v>
      </c>
      <c r="G35" s="50">
        <v>3.3675761129109291E-2</v>
      </c>
      <c r="H35" s="50">
        <v>9.9999999999999995E-8</v>
      </c>
      <c r="J35" s="128" t="s">
        <v>73</v>
      </c>
      <c r="K35" s="129" t="s">
        <v>154</v>
      </c>
      <c r="L35" s="128" t="s">
        <v>133</v>
      </c>
      <c r="M35" s="129" t="s">
        <v>179</v>
      </c>
      <c r="N35" s="130">
        <v>5.1912669905213553</v>
      </c>
      <c r="O35" s="131">
        <v>9.9999999999999995E-8</v>
      </c>
      <c r="P35" s="131">
        <v>0.44751322883498984</v>
      </c>
      <c r="Q35" s="131">
        <v>9.9999999999999995E-8</v>
      </c>
      <c r="R35" s="131">
        <v>9.9999999999999995E-8</v>
      </c>
      <c r="S35" s="132">
        <v>9.9999999999999995E-8</v>
      </c>
      <c r="U35" s="120" t="s">
        <v>167</v>
      </c>
      <c r="V35" s="10">
        <v>9.9999999999999995E-8</v>
      </c>
      <c r="W35" s="10"/>
      <c r="X35" s="90"/>
      <c r="Z35" s="120" t="s">
        <v>167</v>
      </c>
      <c r="AA35" s="10">
        <v>9.9999999999999995E-8</v>
      </c>
      <c r="AB35" s="10"/>
      <c r="AC35" s="90"/>
      <c r="AE35" s="120" t="s">
        <v>167</v>
      </c>
      <c r="AF35" s="10">
        <v>9.9999999999999995E-8</v>
      </c>
      <c r="AG35" s="10"/>
      <c r="AH35" s="90"/>
    </row>
    <row r="36" spans="1:34" ht="15.75" thickBot="1" x14ac:dyDescent="0.3">
      <c r="A36" s="136" t="s">
        <v>90</v>
      </c>
      <c r="B36" s="137" t="s">
        <v>125</v>
      </c>
      <c r="C36" s="138">
        <v>5.2070051900000003</v>
      </c>
      <c r="D36" s="50">
        <v>9.9999999999999995E-8</v>
      </c>
      <c r="E36" s="138">
        <v>0.68797485999999997</v>
      </c>
      <c r="F36" s="50">
        <v>9.9999999999999995E-8</v>
      </c>
      <c r="G36" s="138">
        <v>4.1799600000000001E-4</v>
      </c>
      <c r="H36" s="50">
        <v>9.9999999999999995E-8</v>
      </c>
      <c r="J36" s="97" t="s">
        <v>169</v>
      </c>
      <c r="K36" s="98" t="s">
        <v>154</v>
      </c>
      <c r="L36" s="153"/>
      <c r="M36" s="98" t="s">
        <v>179</v>
      </c>
      <c r="N36" s="150">
        <f>AVERAGE(N31:N35)</f>
        <v>5.2623965891975581</v>
      </c>
      <c r="O36" s="10">
        <f t="shared" ref="O36:S36" si="9">AVERAGE(O31:O35)</f>
        <v>1.604482041215045E-3</v>
      </c>
      <c r="P36" s="10">
        <f t="shared" si="9"/>
        <v>0.5220102376381911</v>
      </c>
      <c r="Q36" s="10">
        <f t="shared" si="9"/>
        <v>1.3497829223220535E-4</v>
      </c>
      <c r="R36" s="10">
        <f t="shared" si="9"/>
        <v>2.4068111751586411E-2</v>
      </c>
      <c r="S36" s="90">
        <f t="shared" si="9"/>
        <v>9.9999999999999995E-8</v>
      </c>
      <c r="U36" s="121" t="s">
        <v>168</v>
      </c>
      <c r="V36" s="114">
        <v>2.2764412377603193E-2</v>
      </c>
      <c r="W36" s="114"/>
      <c r="X36" s="122"/>
      <c r="Z36" s="121" t="s">
        <v>168</v>
      </c>
      <c r="AA36" s="114">
        <v>9.0557816379027565E-5</v>
      </c>
      <c r="AB36" s="114"/>
      <c r="AC36" s="122"/>
      <c r="AE36" s="121" t="s">
        <v>168</v>
      </c>
      <c r="AF36" s="114">
        <v>1.2895096774688974</v>
      </c>
      <c r="AG36" s="114"/>
      <c r="AH36" s="122"/>
    </row>
    <row r="37" spans="1:34" ht="15.75" thickBot="1" x14ac:dyDescent="0.3">
      <c r="A37" s="39" t="s">
        <v>94</v>
      </c>
      <c r="B37" s="39" t="s">
        <v>126</v>
      </c>
      <c r="C37" s="50">
        <v>7.3409745023319086</v>
      </c>
      <c r="D37" s="50">
        <v>3.7652965210341519E-2</v>
      </c>
      <c r="E37" s="50">
        <v>0.62142349054369383</v>
      </c>
      <c r="F37" s="50">
        <v>9.9999999999999995E-8</v>
      </c>
      <c r="G37" s="50">
        <v>7.3061365229415776E-3</v>
      </c>
      <c r="H37" s="50">
        <v>9.9999999999999995E-8</v>
      </c>
      <c r="J37" s="99" t="s">
        <v>91</v>
      </c>
      <c r="K37" s="98" t="s">
        <v>155</v>
      </c>
      <c r="L37" s="99" t="s">
        <v>125</v>
      </c>
      <c r="M37" s="98" t="s">
        <v>179</v>
      </c>
      <c r="N37" s="104">
        <v>5.0683737705195304E-2</v>
      </c>
      <c r="O37" s="105">
        <v>9.9999999999999995E-8</v>
      </c>
      <c r="P37" s="105">
        <v>0.23359029520386201</v>
      </c>
      <c r="Q37" s="105">
        <v>9.9999999999999995E-8</v>
      </c>
      <c r="R37" s="105">
        <v>9.9999999999999995E-8</v>
      </c>
      <c r="S37" s="106">
        <v>9.9999999999999995E-8</v>
      </c>
      <c r="U37" s="115" t="s">
        <v>169</v>
      </c>
      <c r="V37" s="116">
        <f>AVERAGE(V22:V36)</f>
        <v>0.14674993091079899</v>
      </c>
      <c r="W37" s="116">
        <f>AVERAGE(W22:W36)</f>
        <v>1.5236487407738999E-2</v>
      </c>
      <c r="X37" s="117">
        <f>AVERAGE(X22:X36)</f>
        <v>1.8416125555749511E-2</v>
      </c>
      <c r="Z37" s="115" t="s">
        <v>169</v>
      </c>
      <c r="AA37" s="116">
        <f>AVERAGE(AA22:AA36)</f>
        <v>2.0198750398047771E-3</v>
      </c>
      <c r="AB37" s="116">
        <f>AVERAGE(AB22:AB36)</f>
        <v>2.0165717033238093E-2</v>
      </c>
      <c r="AC37" s="117">
        <f>AVERAGE(AC22:AC36)</f>
        <v>4.5059430744068449E-5</v>
      </c>
      <c r="AE37" s="115" t="s">
        <v>169</v>
      </c>
      <c r="AF37" s="116">
        <f>AVERAGE(AF22:AF36)</f>
        <v>0.10656029810239212</v>
      </c>
      <c r="AG37" s="116">
        <f>AVERAGE(AG22:AG36)</f>
        <v>1.4487735664013969E-2</v>
      </c>
      <c r="AH37" s="117">
        <f>AVERAGE(AH22:AH36)</f>
        <v>9.9999999999999995E-8</v>
      </c>
    </row>
    <row r="38" spans="1:34" ht="15.75" thickBot="1" x14ac:dyDescent="0.3">
      <c r="A38" s="39" t="s">
        <v>97</v>
      </c>
      <c r="B38" s="39" t="s">
        <v>132</v>
      </c>
      <c r="C38" s="50">
        <v>2.9221476733271108</v>
      </c>
      <c r="D38" s="50">
        <v>9.9999999999999995E-8</v>
      </c>
      <c r="E38" s="50">
        <v>0.30779063398881068</v>
      </c>
      <c r="F38" s="50">
        <v>9.9999999999999995E-8</v>
      </c>
      <c r="G38" s="50">
        <v>0.10654633338165422</v>
      </c>
      <c r="H38" s="50">
        <v>9.9999999999999995E-8</v>
      </c>
      <c r="J38" s="100" t="s">
        <v>96</v>
      </c>
      <c r="K38" s="101" t="s">
        <v>158</v>
      </c>
      <c r="L38" s="100" t="s">
        <v>125</v>
      </c>
      <c r="M38" s="101" t="s">
        <v>179</v>
      </c>
      <c r="N38" s="107">
        <v>2.1889269366937016</v>
      </c>
      <c r="O38" s="108">
        <v>5.3643794626033491E-2</v>
      </c>
      <c r="P38" s="108">
        <v>0.49952090106496461</v>
      </c>
      <c r="Q38" s="108">
        <v>9.9999999999999995E-8</v>
      </c>
      <c r="R38" s="108">
        <v>3.2867975424633314E-3</v>
      </c>
      <c r="S38" s="109">
        <v>9.9999999999999995E-8</v>
      </c>
    </row>
    <row r="39" spans="1:34" x14ac:dyDescent="0.25">
      <c r="A39" s="39" t="s">
        <v>100</v>
      </c>
      <c r="B39" s="39" t="s">
        <v>131</v>
      </c>
      <c r="C39" s="50">
        <v>5.8817852801379047</v>
      </c>
      <c r="D39" s="50">
        <v>1.8712984614345988E-3</v>
      </c>
      <c r="E39" s="50">
        <v>0.49237659330324318</v>
      </c>
      <c r="F39" s="50">
        <v>6.7449146116102684E-4</v>
      </c>
      <c r="G39" s="50">
        <v>3.9341123261615327E-3</v>
      </c>
      <c r="H39" s="50">
        <v>9.9999999999999995E-8</v>
      </c>
      <c r="Z39" s="25"/>
    </row>
    <row r="40" spans="1:34" x14ac:dyDescent="0.25">
      <c r="A40" s="39" t="s">
        <v>75</v>
      </c>
      <c r="B40" s="39" t="s">
        <v>128</v>
      </c>
      <c r="C40" s="50">
        <v>7.1097778120014175</v>
      </c>
      <c r="D40" s="50">
        <v>6.1508117446406278E-3</v>
      </c>
      <c r="E40" s="50">
        <v>0.67439587206391172</v>
      </c>
      <c r="F40" s="50">
        <v>9.9999999999999995E-8</v>
      </c>
      <c r="G40" s="50">
        <v>9.4420170501162935E-3</v>
      </c>
      <c r="H40" s="50">
        <v>9.9999999999999995E-8</v>
      </c>
    </row>
    <row r="41" spans="1:34" x14ac:dyDescent="0.25">
      <c r="A41" s="39" t="s">
        <v>71</v>
      </c>
      <c r="B41" s="39" t="s">
        <v>129</v>
      </c>
      <c r="C41" s="50">
        <v>10.005428043988998</v>
      </c>
      <c r="D41" s="50">
        <v>9.9999999999999995E-8</v>
      </c>
      <c r="E41" s="50">
        <v>0.97158491031718586</v>
      </c>
      <c r="F41" s="50">
        <v>5.3502277265199904E-4</v>
      </c>
      <c r="G41" s="50">
        <v>5.135417912157561E-3</v>
      </c>
      <c r="H41" s="50">
        <v>3.703609961278715E-2</v>
      </c>
    </row>
    <row r="42" spans="1:34" x14ac:dyDescent="0.25">
      <c r="A42" s="39" t="s">
        <v>73</v>
      </c>
      <c r="B42" s="39" t="s">
        <v>133</v>
      </c>
      <c r="C42" s="50">
        <v>5.1912669905213553</v>
      </c>
      <c r="D42" s="50">
        <v>9.9999999999999995E-8</v>
      </c>
      <c r="E42" s="50">
        <v>0.44751322883498984</v>
      </c>
      <c r="F42" s="50">
        <v>9.9999999999999995E-8</v>
      </c>
      <c r="G42" s="50">
        <v>9.9999999999999995E-8</v>
      </c>
      <c r="H42" s="50">
        <v>9.9999999999999995E-8</v>
      </c>
    </row>
    <row r="43" spans="1:34" x14ac:dyDescent="0.25">
      <c r="A43" s="39" t="s">
        <v>70</v>
      </c>
      <c r="B43" s="39" t="s">
        <v>130</v>
      </c>
      <c r="C43" s="50">
        <v>4.6903118871122897</v>
      </c>
      <c r="D43" s="50">
        <v>1.0714720979470791E-2</v>
      </c>
      <c r="E43" s="50">
        <v>0.22022149973813546</v>
      </c>
      <c r="F43" s="50">
        <v>9.9999999999999995E-8</v>
      </c>
      <c r="G43" s="50">
        <v>2.6535168164268604E-2</v>
      </c>
      <c r="H43" s="50">
        <v>9.9999999999999995E-8</v>
      </c>
    </row>
    <row r="44" spans="1:34" x14ac:dyDescent="0.25">
      <c r="A44" s="54" t="s">
        <v>65</v>
      </c>
      <c r="B44" s="54" t="s">
        <v>134</v>
      </c>
      <c r="C44" s="55">
        <v>4.6202060070505651</v>
      </c>
      <c r="D44" s="55">
        <v>7.8811984472138177E-2</v>
      </c>
      <c r="E44" s="55">
        <v>1.0046340285965183</v>
      </c>
      <c r="F44" s="55">
        <v>2.3044196014229001E-4</v>
      </c>
      <c r="G44" s="55">
        <v>6.0113036121141215E-3</v>
      </c>
      <c r="H44" s="55">
        <v>6.9406906825418543E-2</v>
      </c>
    </row>
    <row r="45" spans="1:34" x14ac:dyDescent="0.25">
      <c r="A45" s="54" t="s">
        <v>87</v>
      </c>
      <c r="B45" s="54" t="s">
        <v>134</v>
      </c>
      <c r="C45" s="55">
        <v>1.9447450659987537</v>
      </c>
      <c r="D45" s="55">
        <v>5.6641781413169306E-2</v>
      </c>
      <c r="E45" s="55">
        <v>0.31771054622115302</v>
      </c>
      <c r="F45" s="55">
        <v>9.9999999999999995E-8</v>
      </c>
      <c r="G45" s="55">
        <v>1.1545729262847748E-2</v>
      </c>
      <c r="H45" s="55">
        <v>9.9999999999999995E-8</v>
      </c>
    </row>
    <row r="46" spans="1:34" x14ac:dyDescent="0.25">
      <c r="A46" s="59" t="s">
        <v>135</v>
      </c>
      <c r="B46" s="37" t="s">
        <v>134</v>
      </c>
      <c r="C46" s="49">
        <f t="shared" ref="C46:H46" si="10">AVERAGE(C44:C45)</f>
        <v>3.2824755365246592</v>
      </c>
      <c r="D46" s="49">
        <f t="shared" si="10"/>
        <v>6.7726882942653749E-2</v>
      </c>
      <c r="E46" s="49">
        <f t="shared" si="10"/>
        <v>0.66117228740883571</v>
      </c>
      <c r="F46" s="49">
        <f t="shared" si="10"/>
        <v>1.1527098007114501E-4</v>
      </c>
      <c r="G46" s="49">
        <f t="shared" si="10"/>
        <v>8.7785164374809353E-3</v>
      </c>
      <c r="H46" s="49">
        <f t="shared" si="10"/>
        <v>3.4703503412709273E-2</v>
      </c>
    </row>
    <row r="47" spans="1:34" x14ac:dyDescent="0.25">
      <c r="A47" s="37" t="s">
        <v>66</v>
      </c>
      <c r="B47" s="37" t="s">
        <v>124</v>
      </c>
      <c r="C47" s="49">
        <v>2.0222545689615261</v>
      </c>
      <c r="D47" s="49">
        <v>1.0604411566504379E-4</v>
      </c>
      <c r="E47" s="49">
        <v>0.57601516737025538</v>
      </c>
      <c r="F47" s="49">
        <v>1.9083752695531051E-4</v>
      </c>
      <c r="G47" s="49">
        <v>1.2108132230712216E-2</v>
      </c>
      <c r="H47" s="49">
        <v>9.9999999999999995E-8</v>
      </c>
      <c r="X47" s="10"/>
    </row>
    <row r="48" spans="1:34" x14ac:dyDescent="0.25">
      <c r="A48" s="37" t="s">
        <v>91</v>
      </c>
      <c r="B48" s="37" t="s">
        <v>125</v>
      </c>
      <c r="C48" s="49">
        <v>5.0683737705195304E-2</v>
      </c>
      <c r="D48" s="49">
        <v>9.9999999999999995E-8</v>
      </c>
      <c r="E48" s="49">
        <v>0.23359029520386201</v>
      </c>
      <c r="F48" s="49">
        <v>9.9999999999999995E-8</v>
      </c>
      <c r="G48" s="49">
        <v>9.9999999999999995E-8</v>
      </c>
      <c r="H48" s="49">
        <v>9.9999999999999995E-8</v>
      </c>
    </row>
    <row r="49" spans="1:19" x14ac:dyDescent="0.25">
      <c r="A49" s="37" t="s">
        <v>60</v>
      </c>
      <c r="B49" s="37" t="s">
        <v>126</v>
      </c>
      <c r="C49" s="49">
        <v>2.5272224636904417</v>
      </c>
      <c r="D49" s="49">
        <v>4.5486236956366687E-2</v>
      </c>
      <c r="E49" s="49">
        <v>1.3854993581291075</v>
      </c>
      <c r="F49" s="49">
        <v>1.4352715662828562E-3</v>
      </c>
      <c r="G49" s="49">
        <v>7.8226852617210407E-2</v>
      </c>
      <c r="H49" s="49">
        <v>9.9999999999999995E-8</v>
      </c>
      <c r="N49" s="89"/>
      <c r="O49" s="89"/>
      <c r="P49" s="89"/>
      <c r="Q49" s="89"/>
      <c r="R49" s="89"/>
      <c r="S49" s="89"/>
    </row>
    <row r="50" spans="1:19" x14ac:dyDescent="0.25">
      <c r="A50" s="52" t="s">
        <v>63</v>
      </c>
      <c r="B50" s="52" t="s">
        <v>134</v>
      </c>
      <c r="C50" s="53">
        <v>0.73755173882461467</v>
      </c>
      <c r="D50" s="53">
        <v>9.8880738423627503E-5</v>
      </c>
      <c r="E50" s="53">
        <v>7.0930782575160028E-2</v>
      </c>
      <c r="F50" s="53">
        <v>9.9999999999999995E-8</v>
      </c>
      <c r="G50" s="53">
        <v>9.9999999999999995E-8</v>
      </c>
      <c r="H50" s="53">
        <v>9.9999999999999995E-8</v>
      </c>
    </row>
    <row r="51" spans="1:19" x14ac:dyDescent="0.25">
      <c r="A51" s="52" t="s">
        <v>62</v>
      </c>
      <c r="B51" s="52" t="s">
        <v>134</v>
      </c>
      <c r="C51" s="53">
        <v>1.0040990452521306</v>
      </c>
      <c r="D51" s="53">
        <v>2.6216802205916608E-3</v>
      </c>
      <c r="E51" s="53">
        <v>0.15065671418331808</v>
      </c>
      <c r="F51" s="53">
        <v>2.4607069739577877E-3</v>
      </c>
      <c r="G51" s="53">
        <v>1.337234159437551E-2</v>
      </c>
      <c r="H51" s="53">
        <v>9.9999999999999995E-8</v>
      </c>
    </row>
    <row r="52" spans="1:19" x14ac:dyDescent="0.25">
      <c r="A52" s="60" t="s">
        <v>135</v>
      </c>
      <c r="B52" s="35" t="s">
        <v>134</v>
      </c>
      <c r="C52" s="48">
        <f t="shared" ref="C52:H52" si="11">AVERAGE(C50:C51)</f>
        <v>0.87082539203837261</v>
      </c>
      <c r="D52" s="48">
        <f t="shared" si="11"/>
        <v>1.360280479507644E-3</v>
      </c>
      <c r="E52" s="48">
        <f t="shared" si="11"/>
        <v>0.11079374837923905</v>
      </c>
      <c r="F52" s="48">
        <f t="shared" si="11"/>
        <v>1.2304034869788938E-3</v>
      </c>
      <c r="G52" s="48">
        <f t="shared" si="11"/>
        <v>6.6862207971877547E-3</v>
      </c>
      <c r="H52" s="48">
        <f t="shared" si="11"/>
        <v>9.9999999999999995E-8</v>
      </c>
    </row>
    <row r="53" spans="1:19" x14ac:dyDescent="0.25">
      <c r="A53" s="35" t="s">
        <v>103</v>
      </c>
      <c r="B53" s="35" t="s">
        <v>124</v>
      </c>
      <c r="C53" s="48">
        <v>4.8953397829917895</v>
      </c>
      <c r="D53" s="48">
        <v>9.9999999999999995E-8</v>
      </c>
      <c r="E53" s="48">
        <v>0.42199124425825474</v>
      </c>
      <c r="F53" s="48">
        <v>9.9999999999999995E-8</v>
      </c>
      <c r="G53" s="48">
        <v>3.015779872457321E-2</v>
      </c>
      <c r="H53" s="48">
        <v>9.9999999999999995E-8</v>
      </c>
    </row>
    <row r="54" spans="1:19" x14ac:dyDescent="0.25">
      <c r="A54" s="41" t="s">
        <v>79</v>
      </c>
      <c r="B54" s="41" t="s">
        <v>134</v>
      </c>
      <c r="C54" s="51">
        <v>4.2996690836335514</v>
      </c>
      <c r="D54" s="51">
        <v>4.3566840073585314E-2</v>
      </c>
      <c r="E54" s="51">
        <v>0.34115319890139584</v>
      </c>
      <c r="F54" s="51">
        <v>9.9999999999999995E-8</v>
      </c>
      <c r="G54" s="51">
        <v>9.9999999999999995E-8</v>
      </c>
      <c r="H54" s="51">
        <v>9.9999999999999995E-8</v>
      </c>
    </row>
    <row r="55" spans="1:19" x14ac:dyDescent="0.25">
      <c r="A55" s="41" t="s">
        <v>88</v>
      </c>
      <c r="B55" s="41" t="s">
        <v>124</v>
      </c>
      <c r="C55" s="51">
        <v>3.6656352921291422</v>
      </c>
      <c r="D55" s="51">
        <v>5.2027399833606353E-2</v>
      </c>
      <c r="E55" s="51">
        <v>0.43999299252879553</v>
      </c>
      <c r="F55" s="51">
        <v>4.876753744397943E-4</v>
      </c>
      <c r="G55" s="51">
        <v>8.5522307521449965E-3</v>
      </c>
      <c r="H55" s="51">
        <v>9.7383185505718173E-2</v>
      </c>
    </row>
    <row r="56" spans="1:19" x14ac:dyDescent="0.25">
      <c r="A56" s="41" t="s">
        <v>96</v>
      </c>
      <c r="B56" s="41" t="s">
        <v>125</v>
      </c>
      <c r="C56" s="51">
        <v>2.1889269366937016</v>
      </c>
      <c r="D56" s="51">
        <v>5.3643794626033491E-2</v>
      </c>
      <c r="E56" s="51">
        <v>0.49952090106496461</v>
      </c>
      <c r="F56" s="51">
        <v>9.9999999999999995E-8</v>
      </c>
      <c r="G56" s="51">
        <v>3.2867975424633314E-3</v>
      </c>
      <c r="H56" s="51">
        <v>9.9999999999999995E-8</v>
      </c>
    </row>
    <row r="57" spans="1:19" x14ac:dyDescent="0.25">
      <c r="A57" s="41" t="s">
        <v>93</v>
      </c>
      <c r="B57" s="41" t="s">
        <v>126</v>
      </c>
      <c r="C57" s="51">
        <v>6.8361735827566159</v>
      </c>
      <c r="D57" s="51">
        <v>8.8075261367741875E-5</v>
      </c>
      <c r="E57" s="51">
        <v>0.79500785558666454</v>
      </c>
      <c r="F57" s="51">
        <v>0.15894409041190077</v>
      </c>
      <c r="G57" s="51">
        <v>2.1410334220930251E-3</v>
      </c>
      <c r="H57" s="51">
        <v>9.9999999999999995E-8</v>
      </c>
    </row>
  </sheetData>
  <mergeCells count="8">
    <mergeCell ref="C2:H2"/>
    <mergeCell ref="C30:H30"/>
    <mergeCell ref="U1:X1"/>
    <mergeCell ref="Z1:AC1"/>
    <mergeCell ref="AE1:AH1"/>
    <mergeCell ref="U20:X20"/>
    <mergeCell ref="Z20:AC20"/>
    <mergeCell ref="AE20:AH20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517F2-AFBD-4422-8281-F3789B1BBD89}">
  <dimension ref="A1:C7"/>
  <sheetViews>
    <sheetView workbookViewId="0">
      <selection activeCell="A2" sqref="A2:B7"/>
    </sheetView>
  </sheetViews>
  <sheetFormatPr defaultColWidth="8.85546875" defaultRowHeight="15" x14ac:dyDescent="0.25"/>
  <cols>
    <col min="1" max="1" width="15.85546875" customWidth="1"/>
    <col min="3" max="3" width="17.85546875" customWidth="1"/>
  </cols>
  <sheetData>
    <row r="1" spans="1:3" x14ac:dyDescent="0.25">
      <c r="A1" s="5" t="s">
        <v>52</v>
      </c>
      <c r="B1" s="4" t="s">
        <v>53</v>
      </c>
      <c r="C1" s="1" t="s">
        <v>54</v>
      </c>
    </row>
    <row r="2" spans="1:3" x14ac:dyDescent="0.25">
      <c r="A2" s="6" t="s">
        <v>16</v>
      </c>
      <c r="B2" s="1">
        <v>9.68</v>
      </c>
      <c r="C2" s="1"/>
    </row>
    <row r="3" spans="1:3" x14ac:dyDescent="0.25">
      <c r="A3" s="6" t="s">
        <v>19</v>
      </c>
      <c r="B3" s="1">
        <v>12.913</v>
      </c>
      <c r="C3" s="1"/>
    </row>
    <row r="4" spans="1:3" x14ac:dyDescent="0.25">
      <c r="A4" s="6" t="s">
        <v>18</v>
      </c>
      <c r="B4" s="1">
        <v>13.77</v>
      </c>
      <c r="C4" s="1"/>
    </row>
    <row r="5" spans="1:3" x14ac:dyDescent="0.25">
      <c r="A5" s="6" t="s">
        <v>17</v>
      </c>
      <c r="B5" s="1">
        <v>14.57</v>
      </c>
      <c r="C5" s="1"/>
    </row>
    <row r="6" spans="1:3" x14ac:dyDescent="0.25">
      <c r="A6" s="6" t="s">
        <v>14</v>
      </c>
      <c r="B6" s="1">
        <v>17.46</v>
      </c>
      <c r="C6" s="1"/>
    </row>
    <row r="7" spans="1:3" x14ac:dyDescent="0.25">
      <c r="A7" s="6" t="s">
        <v>55</v>
      </c>
      <c r="B7" s="1">
        <v>19.053000000000001</v>
      </c>
      <c r="C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29B82-8BE6-4BEC-ACC9-AC92BBC51F02}">
  <dimension ref="A1:D37"/>
  <sheetViews>
    <sheetView workbookViewId="0">
      <selection sqref="A1:C37"/>
    </sheetView>
  </sheetViews>
  <sheetFormatPr defaultColWidth="8.85546875" defaultRowHeight="15" x14ac:dyDescent="0.25"/>
  <cols>
    <col min="1" max="1" width="28.42578125" style="14" customWidth="1"/>
    <col min="2" max="2" width="29" style="14" customWidth="1"/>
    <col min="3" max="3" width="20" style="14" customWidth="1"/>
    <col min="4" max="4" width="19.42578125" customWidth="1"/>
  </cols>
  <sheetData>
    <row r="1" spans="1:4" x14ac:dyDescent="0.25">
      <c r="A1" s="7" t="s">
        <v>56</v>
      </c>
      <c r="B1" s="7" t="s">
        <v>57</v>
      </c>
      <c r="C1" s="7" t="s">
        <v>58</v>
      </c>
      <c r="D1" s="7" t="s">
        <v>59</v>
      </c>
    </row>
    <row r="2" spans="1:4" ht="21" customHeight="1" x14ac:dyDescent="0.25">
      <c r="A2" s="8">
        <v>1</v>
      </c>
      <c r="B2" s="8" t="s">
        <v>60</v>
      </c>
      <c r="C2" s="8">
        <v>15.2</v>
      </c>
      <c r="D2" s="9" t="s">
        <v>61</v>
      </c>
    </row>
    <row r="3" spans="1:4" x14ac:dyDescent="0.25">
      <c r="A3" s="8">
        <v>2</v>
      </c>
      <c r="B3" s="8" t="s">
        <v>62</v>
      </c>
      <c r="C3" s="8">
        <v>37.1</v>
      </c>
      <c r="D3" s="10"/>
    </row>
    <row r="4" spans="1:4" x14ac:dyDescent="0.25">
      <c r="A4" s="8">
        <v>3</v>
      </c>
      <c r="B4" s="8" t="s">
        <v>63</v>
      </c>
      <c r="C4" s="8">
        <v>43.8</v>
      </c>
      <c r="D4" s="9" t="s">
        <v>64</v>
      </c>
    </row>
    <row r="5" spans="1:4" x14ac:dyDescent="0.25">
      <c r="A5" s="8">
        <v>4</v>
      </c>
      <c r="B5" s="8" t="s">
        <v>65</v>
      </c>
      <c r="C5" s="8">
        <v>29.4</v>
      </c>
      <c r="D5" s="10"/>
    </row>
    <row r="6" spans="1:4" x14ac:dyDescent="0.25">
      <c r="A6" s="8">
        <v>5</v>
      </c>
      <c r="B6" s="8" t="s">
        <v>66</v>
      </c>
      <c r="C6" s="8">
        <v>31</v>
      </c>
      <c r="D6" s="9" t="s">
        <v>67</v>
      </c>
    </row>
    <row r="7" spans="1:4" x14ac:dyDescent="0.25">
      <c r="A7" s="8">
        <v>6</v>
      </c>
      <c r="B7" s="8" t="s">
        <v>68</v>
      </c>
      <c r="C7" s="8">
        <v>29.2</v>
      </c>
      <c r="D7" s="9" t="s">
        <v>69</v>
      </c>
    </row>
    <row r="8" spans="1:4" x14ac:dyDescent="0.25">
      <c r="A8" s="8">
        <v>7</v>
      </c>
      <c r="B8" s="8" t="s">
        <v>70</v>
      </c>
      <c r="C8" s="8">
        <v>30.9</v>
      </c>
      <c r="D8" s="9" t="s">
        <v>64</v>
      </c>
    </row>
    <row r="9" spans="1:4" s="13" customFormat="1" x14ac:dyDescent="0.25">
      <c r="A9" s="11">
        <v>8</v>
      </c>
      <c r="B9" s="11" t="s">
        <v>71</v>
      </c>
      <c r="C9" s="11">
        <v>31.4</v>
      </c>
      <c r="D9" s="12" t="s">
        <v>72</v>
      </c>
    </row>
    <row r="10" spans="1:4" x14ac:dyDescent="0.25">
      <c r="A10" s="8">
        <v>9</v>
      </c>
      <c r="B10" s="8" t="s">
        <v>73</v>
      </c>
      <c r="C10" s="8">
        <v>32.700000000000003</v>
      </c>
      <c r="D10" s="9" t="s">
        <v>74</v>
      </c>
    </row>
    <row r="11" spans="1:4" x14ac:dyDescent="0.25">
      <c r="A11" s="8">
        <v>10</v>
      </c>
      <c r="B11" s="8" t="s">
        <v>75</v>
      </c>
      <c r="C11" s="8">
        <v>30.6</v>
      </c>
      <c r="D11" s="9" t="s">
        <v>72</v>
      </c>
    </row>
    <row r="12" spans="1:4" x14ac:dyDescent="0.25">
      <c r="A12" s="8">
        <v>11</v>
      </c>
      <c r="B12" s="8" t="s">
        <v>76</v>
      </c>
      <c r="C12" s="8">
        <v>31.3</v>
      </c>
      <c r="D12" s="9" t="s">
        <v>77</v>
      </c>
    </row>
    <row r="13" spans="1:4" x14ac:dyDescent="0.25">
      <c r="A13" s="8">
        <v>12</v>
      </c>
      <c r="B13" s="8" t="s">
        <v>78</v>
      </c>
      <c r="C13" s="8">
        <v>30.2</v>
      </c>
      <c r="D13" s="9" t="s">
        <v>64</v>
      </c>
    </row>
    <row r="14" spans="1:4" x14ac:dyDescent="0.25">
      <c r="A14" s="8">
        <v>13</v>
      </c>
      <c r="B14" s="8" t="s">
        <v>79</v>
      </c>
      <c r="C14" s="8">
        <v>34.1</v>
      </c>
      <c r="D14" s="10"/>
    </row>
    <row r="15" spans="1:4" x14ac:dyDescent="0.25">
      <c r="A15" s="8">
        <v>14</v>
      </c>
      <c r="B15" s="8" t="s">
        <v>80</v>
      </c>
      <c r="C15" s="8">
        <v>32.299999999999997</v>
      </c>
      <c r="D15" s="10"/>
    </row>
    <row r="16" spans="1:4" ht="15.75" customHeight="1" x14ac:dyDescent="0.25">
      <c r="A16" s="8">
        <v>15</v>
      </c>
      <c r="B16" s="8" t="s">
        <v>81</v>
      </c>
      <c r="C16" s="8">
        <v>32.9</v>
      </c>
      <c r="D16" s="9" t="s">
        <v>82</v>
      </c>
    </row>
    <row r="17" spans="1:4" x14ac:dyDescent="0.25">
      <c r="A17" s="8">
        <v>16</v>
      </c>
      <c r="B17" s="8" t="s">
        <v>83</v>
      </c>
      <c r="C17" s="8">
        <v>32.9</v>
      </c>
      <c r="D17" s="9" t="s">
        <v>64</v>
      </c>
    </row>
    <row r="18" spans="1:4" x14ac:dyDescent="0.25">
      <c r="A18" s="8">
        <v>17</v>
      </c>
      <c r="B18" s="8" t="s">
        <v>84</v>
      </c>
      <c r="C18" s="8">
        <v>31.1</v>
      </c>
      <c r="D18" s="9"/>
    </row>
    <row r="19" spans="1:4" x14ac:dyDescent="0.25">
      <c r="A19" s="8">
        <v>18</v>
      </c>
      <c r="B19" s="8" t="s">
        <v>85</v>
      </c>
      <c r="C19" s="8">
        <v>29.1</v>
      </c>
      <c r="D19" s="9" t="s">
        <v>64</v>
      </c>
    </row>
    <row r="20" spans="1:4" x14ac:dyDescent="0.25">
      <c r="A20" s="8">
        <v>19</v>
      </c>
      <c r="B20" s="8" t="s">
        <v>86</v>
      </c>
      <c r="C20" s="8">
        <v>28.7</v>
      </c>
      <c r="D20" s="9" t="s">
        <v>64</v>
      </c>
    </row>
    <row r="21" spans="1:4" x14ac:dyDescent="0.25">
      <c r="A21" s="8">
        <v>20</v>
      </c>
      <c r="B21" s="8" t="s">
        <v>87</v>
      </c>
      <c r="C21" s="8">
        <v>31.1</v>
      </c>
      <c r="D21" s="9" t="s">
        <v>64</v>
      </c>
    </row>
    <row r="22" spans="1:4" x14ac:dyDescent="0.25">
      <c r="A22" s="8">
        <v>21</v>
      </c>
      <c r="B22" s="8" t="s">
        <v>88</v>
      </c>
      <c r="C22" s="8">
        <v>28.3</v>
      </c>
      <c r="D22" s="9"/>
    </row>
    <row r="23" spans="1:4" x14ac:dyDescent="0.25">
      <c r="A23" s="8">
        <v>22</v>
      </c>
      <c r="B23" s="8" t="s">
        <v>89</v>
      </c>
      <c r="C23" s="8">
        <v>28.1</v>
      </c>
      <c r="D23" s="9" t="s">
        <v>64</v>
      </c>
    </row>
    <row r="24" spans="1:4" x14ac:dyDescent="0.25">
      <c r="A24" s="8">
        <v>23</v>
      </c>
      <c r="B24" s="8" t="s">
        <v>90</v>
      </c>
      <c r="C24" s="8">
        <v>30.6</v>
      </c>
      <c r="D24" s="9" t="s">
        <v>64</v>
      </c>
    </row>
    <row r="25" spans="1:4" x14ac:dyDescent="0.25">
      <c r="A25" s="8">
        <v>24</v>
      </c>
      <c r="B25" s="8" t="s">
        <v>91</v>
      </c>
      <c r="C25" s="8">
        <v>33.6</v>
      </c>
      <c r="D25" s="9" t="s">
        <v>92</v>
      </c>
    </row>
    <row r="26" spans="1:4" x14ac:dyDescent="0.25">
      <c r="A26" s="8">
        <v>25</v>
      </c>
      <c r="B26" s="8" t="s">
        <v>93</v>
      </c>
      <c r="C26" s="8">
        <v>31.4</v>
      </c>
      <c r="D26" s="9"/>
    </row>
    <row r="27" spans="1:4" x14ac:dyDescent="0.25">
      <c r="A27" s="8">
        <v>26</v>
      </c>
      <c r="B27" s="8" t="s">
        <v>94</v>
      </c>
      <c r="C27" s="8">
        <v>33.299999999999997</v>
      </c>
      <c r="D27" s="9" t="s">
        <v>64</v>
      </c>
    </row>
    <row r="28" spans="1:4" x14ac:dyDescent="0.25">
      <c r="A28" s="8">
        <v>27</v>
      </c>
      <c r="B28" s="8" t="s">
        <v>95</v>
      </c>
      <c r="C28" s="8">
        <v>29.4</v>
      </c>
      <c r="D28" s="9"/>
    </row>
    <row r="29" spans="1:4" x14ac:dyDescent="0.25">
      <c r="A29" s="8">
        <v>28</v>
      </c>
      <c r="B29" s="8" t="s">
        <v>96</v>
      </c>
      <c r="C29" s="8">
        <v>31.7</v>
      </c>
      <c r="D29" s="9"/>
    </row>
    <row r="30" spans="1:4" x14ac:dyDescent="0.25">
      <c r="A30" s="8">
        <v>29</v>
      </c>
      <c r="B30" s="8" t="s">
        <v>97</v>
      </c>
      <c r="C30" s="8">
        <v>30.8</v>
      </c>
      <c r="D30" s="9" t="s">
        <v>98</v>
      </c>
    </row>
    <row r="31" spans="1:4" x14ac:dyDescent="0.25">
      <c r="A31" s="8">
        <v>30</v>
      </c>
      <c r="B31" s="8" t="s">
        <v>99</v>
      </c>
      <c r="C31" s="8">
        <v>33.799999999999997</v>
      </c>
      <c r="D31" s="9" t="s">
        <v>64</v>
      </c>
    </row>
    <row r="32" spans="1:4" x14ac:dyDescent="0.25">
      <c r="A32" s="8">
        <v>31</v>
      </c>
      <c r="B32" s="8" t="s">
        <v>100</v>
      </c>
      <c r="C32" s="8">
        <v>31.9</v>
      </c>
      <c r="D32" s="9" t="s">
        <v>101</v>
      </c>
    </row>
    <row r="33" spans="1:4" x14ac:dyDescent="0.25">
      <c r="A33" s="8">
        <v>32</v>
      </c>
      <c r="B33" s="8" t="s">
        <v>102</v>
      </c>
      <c r="C33" s="8">
        <v>31.9</v>
      </c>
      <c r="D33" s="9" t="s">
        <v>64</v>
      </c>
    </row>
    <row r="34" spans="1:4" x14ac:dyDescent="0.25">
      <c r="A34" s="8">
        <v>33</v>
      </c>
      <c r="B34" s="8" t="s">
        <v>103</v>
      </c>
      <c r="C34" s="8">
        <v>30.6</v>
      </c>
      <c r="D34" s="9"/>
    </row>
    <row r="35" spans="1:4" x14ac:dyDescent="0.25">
      <c r="A35" s="8">
        <v>34</v>
      </c>
      <c r="B35" s="8" t="s">
        <v>104</v>
      </c>
      <c r="C35" s="8">
        <v>28.3</v>
      </c>
      <c r="D35" s="9" t="s">
        <v>64</v>
      </c>
    </row>
    <row r="36" spans="1:4" x14ac:dyDescent="0.25">
      <c r="A36" s="8">
        <v>35</v>
      </c>
      <c r="B36" s="8" t="s">
        <v>105</v>
      </c>
      <c r="C36" s="8">
        <v>32.1</v>
      </c>
      <c r="D36" s="9"/>
    </row>
    <row r="37" spans="1:4" x14ac:dyDescent="0.25">
      <c r="A37" s="8">
        <v>36</v>
      </c>
      <c r="B37" s="8" t="s">
        <v>106</v>
      </c>
      <c r="C37" s="8">
        <v>37.4</v>
      </c>
      <c r="D37" s="10"/>
    </row>
  </sheetData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EB25-BF72-B24F-A809-69EC1E4D6EB9}">
  <dimension ref="B2:K32"/>
  <sheetViews>
    <sheetView workbookViewId="0">
      <selection activeCell="E35" sqref="E35"/>
    </sheetView>
  </sheetViews>
  <sheetFormatPr defaultColWidth="11.42578125" defaultRowHeight="15" x14ac:dyDescent="0.25"/>
  <cols>
    <col min="2" max="2" width="11.7109375" customWidth="1"/>
  </cols>
  <sheetData>
    <row r="2" spans="2:8" x14ac:dyDescent="0.25">
      <c r="B2" s="15"/>
      <c r="C2" s="15" t="s">
        <v>112</v>
      </c>
      <c r="D2" s="15"/>
      <c r="E2" s="15"/>
      <c r="F2" s="15"/>
      <c r="G2" s="15"/>
      <c r="H2" s="15"/>
    </row>
    <row r="3" spans="2:8" s="20" customFormat="1" ht="31.5" x14ac:dyDescent="0.25">
      <c r="B3" s="17" t="s">
        <v>115</v>
      </c>
      <c r="C3" s="17" t="s">
        <v>55</v>
      </c>
      <c r="D3" s="17" t="s">
        <v>14</v>
      </c>
      <c r="E3" s="17" t="s">
        <v>108</v>
      </c>
      <c r="F3" s="17" t="s">
        <v>107</v>
      </c>
      <c r="G3" s="17" t="s">
        <v>16</v>
      </c>
      <c r="H3" s="17" t="s">
        <v>18</v>
      </c>
    </row>
    <row r="4" spans="2:8" s="20" customFormat="1" ht="15.75" x14ac:dyDescent="0.25">
      <c r="B4" s="17" t="s">
        <v>116</v>
      </c>
      <c r="C4" s="17">
        <v>6.923</v>
      </c>
      <c r="D4" s="17">
        <v>7.05</v>
      </c>
      <c r="E4" s="17">
        <v>7.343</v>
      </c>
      <c r="F4" s="17">
        <v>8.09</v>
      </c>
      <c r="G4" s="17">
        <v>9.077</v>
      </c>
      <c r="H4" s="17">
        <v>10.007</v>
      </c>
    </row>
    <row r="5" spans="2:8" s="20" customFormat="1" x14ac:dyDescent="0.25">
      <c r="B5" s="21">
        <v>100</v>
      </c>
      <c r="C5" s="21">
        <v>14.308</v>
      </c>
      <c r="D5" s="21">
        <v>13.36</v>
      </c>
      <c r="E5" s="21">
        <v>7.7869999999999999</v>
      </c>
      <c r="F5" s="21">
        <v>7.3040000000000003</v>
      </c>
      <c r="G5" s="21">
        <v>10.968999999999999</v>
      </c>
      <c r="H5" s="21">
        <v>8.5120000000000005</v>
      </c>
    </row>
    <row r="6" spans="2:8" s="20" customFormat="1" x14ac:dyDescent="0.25">
      <c r="B6" s="21">
        <v>100</v>
      </c>
      <c r="C6" s="21">
        <v>14.048999999999999</v>
      </c>
      <c r="D6" s="21">
        <v>13.177</v>
      </c>
      <c r="E6" s="21">
        <v>7.6260000000000003</v>
      </c>
      <c r="F6" s="21">
        <v>7.0839999999999996</v>
      </c>
      <c r="G6" s="21">
        <v>10.722</v>
      </c>
      <c r="H6" s="21">
        <v>8.2810000000000006</v>
      </c>
    </row>
    <row r="7" spans="2:8" s="20" customFormat="1" x14ac:dyDescent="0.25">
      <c r="B7" s="21">
        <v>100</v>
      </c>
      <c r="C7" s="21">
        <v>12.574999999999999</v>
      </c>
      <c r="D7" s="21">
        <v>11.755000000000001</v>
      </c>
      <c r="E7" s="21">
        <v>6.5</v>
      </c>
      <c r="F7" s="21">
        <v>6.8810000000000002</v>
      </c>
      <c r="G7" s="21">
        <v>9.4220000000000006</v>
      </c>
      <c r="H7" s="21">
        <v>8.1750000000000007</v>
      </c>
    </row>
    <row r="8" spans="2:8" s="20" customFormat="1" ht="15.75" x14ac:dyDescent="0.25">
      <c r="B8" s="17">
        <v>100</v>
      </c>
      <c r="C8" s="22">
        <f>AVERAGE(C5:C7)</f>
        <v>13.644</v>
      </c>
      <c r="D8" s="22">
        <f t="shared" ref="D8:H8" si="0">AVERAGE(D5:D7)</f>
        <v>12.764000000000001</v>
      </c>
      <c r="E8" s="22">
        <f t="shared" si="0"/>
        <v>7.3043333333333331</v>
      </c>
      <c r="F8" s="22">
        <f t="shared" si="0"/>
        <v>7.0896666666666661</v>
      </c>
      <c r="G8" s="22">
        <f t="shared" si="0"/>
        <v>10.371</v>
      </c>
      <c r="H8" s="22">
        <f t="shared" si="0"/>
        <v>8.3226666666666667</v>
      </c>
    </row>
    <row r="9" spans="2:8" s="20" customFormat="1" ht="15.75" x14ac:dyDescent="0.25">
      <c r="B9" s="17">
        <v>50</v>
      </c>
      <c r="C9" s="17">
        <v>7.1020000000000003</v>
      </c>
      <c r="D9" s="17">
        <v>6.6239999999999997</v>
      </c>
      <c r="E9" s="17">
        <v>3.81</v>
      </c>
      <c r="F9" s="17">
        <v>3.53</v>
      </c>
      <c r="G9" s="17">
        <v>5.3739999999999997</v>
      </c>
      <c r="H9" s="17">
        <v>4.1749999999999998</v>
      </c>
    </row>
    <row r="10" spans="2:8" s="20" customFormat="1" ht="15.75" x14ac:dyDescent="0.25">
      <c r="B10" s="17">
        <v>20</v>
      </c>
      <c r="C10" s="17">
        <v>2.8119999999999998</v>
      </c>
      <c r="D10" s="17">
        <v>2.653</v>
      </c>
      <c r="E10" s="17">
        <v>1.5309999999999999</v>
      </c>
      <c r="F10" s="17">
        <v>1.4139999999999999</v>
      </c>
      <c r="G10" s="17">
        <v>2.1459999999999999</v>
      </c>
      <c r="H10" s="17">
        <v>1.6519999999999999</v>
      </c>
    </row>
    <row r="11" spans="2:8" s="20" customFormat="1" ht="15.75" x14ac:dyDescent="0.25">
      <c r="B11" s="17">
        <v>10</v>
      </c>
      <c r="C11" s="17">
        <v>1.39</v>
      </c>
      <c r="D11" s="17">
        <v>1.3160000000000001</v>
      </c>
      <c r="E11" s="17">
        <v>0.76100000000000001</v>
      </c>
      <c r="F11" s="17">
        <v>0.69799999999999995</v>
      </c>
      <c r="G11" s="17">
        <v>1.056</v>
      </c>
      <c r="H11" s="17">
        <v>0.81599999999999995</v>
      </c>
    </row>
    <row r="12" spans="2:8" s="20" customFormat="1" ht="15.75" x14ac:dyDescent="0.25">
      <c r="B12" s="17">
        <v>5</v>
      </c>
      <c r="C12" s="17">
        <v>0.70099999999999996</v>
      </c>
      <c r="D12" s="17">
        <v>0.65300000000000002</v>
      </c>
      <c r="E12" s="17">
        <v>0.373</v>
      </c>
      <c r="F12" s="17">
        <v>0.34599999999999997</v>
      </c>
      <c r="G12" s="17">
        <v>0.52</v>
      </c>
      <c r="H12" s="17">
        <v>0.40899999999999997</v>
      </c>
    </row>
    <row r="13" spans="2:8" s="20" customFormat="1" ht="15.75" x14ac:dyDescent="0.25">
      <c r="B13" s="17">
        <v>2</v>
      </c>
      <c r="C13" s="17">
        <v>0.28100000000000003</v>
      </c>
      <c r="D13" s="17">
        <v>0.26300000000000001</v>
      </c>
      <c r="E13" s="17">
        <v>0.153</v>
      </c>
      <c r="F13" s="17">
        <v>0.13800000000000001</v>
      </c>
      <c r="G13" s="17">
        <v>0.20799999999999999</v>
      </c>
      <c r="H13" s="17">
        <v>0.16400000000000001</v>
      </c>
    </row>
    <row r="14" spans="2:8" s="20" customFormat="1" ht="15.75" x14ac:dyDescent="0.25">
      <c r="B14" s="17">
        <v>1</v>
      </c>
      <c r="C14" s="17">
        <v>0.13800000000000001</v>
      </c>
      <c r="D14" s="17">
        <v>0.13200000000000001</v>
      </c>
      <c r="E14" s="17">
        <v>7.8E-2</v>
      </c>
      <c r="F14" s="17">
        <v>6.9000000000000006E-2</v>
      </c>
      <c r="G14" s="17">
        <v>0.106</v>
      </c>
      <c r="H14" s="17">
        <v>8.3000000000000004E-2</v>
      </c>
    </row>
    <row r="15" spans="2:8" s="20" customFormat="1" ht="15.75" x14ac:dyDescent="0.25">
      <c r="B15" s="17">
        <v>0.2</v>
      </c>
      <c r="C15" s="17">
        <v>2.7E-2</v>
      </c>
      <c r="D15" s="17">
        <v>2.7E-2</v>
      </c>
      <c r="E15" s="17">
        <v>1.7000000000000001E-2</v>
      </c>
      <c r="F15" s="17">
        <v>1.2999999999999999E-2</v>
      </c>
      <c r="G15" s="17">
        <v>1.7000000000000001E-2</v>
      </c>
      <c r="H15" s="17">
        <v>1.4E-2</v>
      </c>
    </row>
    <row r="16" spans="2:8" s="20" customFormat="1" ht="15.75" x14ac:dyDescent="0.25">
      <c r="B16" s="17">
        <v>0.1</v>
      </c>
      <c r="C16" s="17">
        <v>1.2E-2</v>
      </c>
      <c r="D16" s="17">
        <v>1.4E-2</v>
      </c>
      <c r="E16" s="17">
        <v>8.9999999999999993E-3</v>
      </c>
      <c r="F16" s="17">
        <v>6.0000000000000001E-3</v>
      </c>
      <c r="G16" s="17">
        <v>8.0000000000000002E-3</v>
      </c>
      <c r="H16" s="17">
        <v>6.0000000000000001E-3</v>
      </c>
    </row>
    <row r="17" spans="2:11" s="20" customFormat="1" x14ac:dyDescent="0.25">
      <c r="K17" s="23"/>
    </row>
    <row r="18" spans="2:11" s="20" customFormat="1" x14ac:dyDescent="0.25">
      <c r="K18" s="23"/>
    </row>
    <row r="19" spans="2:11" s="20" customFormat="1" x14ac:dyDescent="0.25">
      <c r="K19" s="23"/>
    </row>
    <row r="20" spans="2:11" s="20" customFormat="1" x14ac:dyDescent="0.25">
      <c r="K20" s="23"/>
    </row>
    <row r="21" spans="2:11" s="20" customFormat="1" ht="15.75" x14ac:dyDescent="0.25">
      <c r="B21" s="24" t="s">
        <v>55</v>
      </c>
      <c r="C21" s="24" t="s">
        <v>117</v>
      </c>
      <c r="D21" s="24"/>
      <c r="K21" s="23"/>
    </row>
    <row r="22" spans="2:11" ht="15.75" x14ac:dyDescent="0.25">
      <c r="B22" s="24" t="s">
        <v>14</v>
      </c>
      <c r="C22" s="24" t="s">
        <v>118</v>
      </c>
      <c r="D22" s="24"/>
      <c r="K22" s="23"/>
    </row>
    <row r="23" spans="2:11" ht="15.75" x14ac:dyDescent="0.25">
      <c r="B23" s="24" t="s">
        <v>108</v>
      </c>
      <c r="C23" s="24" t="s">
        <v>119</v>
      </c>
      <c r="D23" s="24"/>
    </row>
    <row r="24" spans="2:11" ht="15.75" x14ac:dyDescent="0.25">
      <c r="B24" s="24" t="s">
        <v>107</v>
      </c>
      <c r="C24" s="24" t="s">
        <v>120</v>
      </c>
      <c r="D24" s="24"/>
    </row>
    <row r="25" spans="2:11" ht="15.75" x14ac:dyDescent="0.25">
      <c r="B25" s="24" t="s">
        <v>18</v>
      </c>
      <c r="C25" s="24" t="s">
        <v>121</v>
      </c>
      <c r="D25" s="24"/>
    </row>
    <row r="28" spans="2:11" ht="31.5" x14ac:dyDescent="0.25">
      <c r="B28" s="17" t="s">
        <v>122</v>
      </c>
      <c r="C28" s="17" t="s">
        <v>55</v>
      </c>
      <c r="D28" s="17" t="s">
        <v>14</v>
      </c>
      <c r="E28" s="17" t="s">
        <v>108</v>
      </c>
      <c r="F28" s="17" t="s">
        <v>107</v>
      </c>
      <c r="G28" s="17" t="s">
        <v>16</v>
      </c>
      <c r="H28" s="17" t="s">
        <v>18</v>
      </c>
    </row>
    <row r="29" spans="2:11" x14ac:dyDescent="0.25">
      <c r="B29">
        <v>50</v>
      </c>
      <c r="C29">
        <v>7.4790000000000001</v>
      </c>
      <c r="D29">
        <v>6.923</v>
      </c>
      <c r="E29">
        <v>4.1589999999999998</v>
      </c>
      <c r="F29">
        <v>3.7639999999999998</v>
      </c>
      <c r="G29">
        <v>5.7480000000000002</v>
      </c>
      <c r="H29">
        <v>4.3280000000000003</v>
      </c>
    </row>
    <row r="30" spans="2:11" x14ac:dyDescent="0.25">
      <c r="B30">
        <v>1</v>
      </c>
      <c r="C30">
        <v>0.12</v>
      </c>
      <c r="D30">
        <v>0.159</v>
      </c>
      <c r="E30">
        <v>6.7000000000000004E-2</v>
      </c>
      <c r="F30">
        <v>0.06</v>
      </c>
      <c r="G30">
        <v>0.107</v>
      </c>
      <c r="H30">
        <v>7.1999999999999995E-2</v>
      </c>
    </row>
    <row r="31" spans="2:11" x14ac:dyDescent="0.25">
      <c r="B31">
        <v>0.5</v>
      </c>
      <c r="C31">
        <v>8.2000000000000003E-2</v>
      </c>
      <c r="D31">
        <v>0.121</v>
      </c>
      <c r="E31">
        <v>4.3999999999999997E-2</v>
      </c>
      <c r="F31">
        <v>0.04</v>
      </c>
      <c r="G31">
        <v>8.5999999999999993E-2</v>
      </c>
      <c r="H31">
        <v>4.9000000000000002E-2</v>
      </c>
    </row>
    <row r="32" spans="2:11" x14ac:dyDescent="0.25">
      <c r="B32">
        <v>0.1</v>
      </c>
      <c r="C32">
        <v>1.4E-2</v>
      </c>
      <c r="D32">
        <v>6.6000000000000003E-2</v>
      </c>
      <c r="E32">
        <v>1.2E-2</v>
      </c>
      <c r="F32">
        <v>7.0000000000000001E-3</v>
      </c>
      <c r="G32">
        <v>1.7999999999999999E-2</v>
      </c>
      <c r="H32">
        <v>1.2E-2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520C-4A4C-4ABA-91F3-065D4C2B8A52}">
  <dimension ref="A1:L25"/>
  <sheetViews>
    <sheetView workbookViewId="0">
      <selection activeCell="A8" sqref="A8:E14"/>
    </sheetView>
  </sheetViews>
  <sheetFormatPr defaultColWidth="8.85546875" defaultRowHeight="15" x14ac:dyDescent="0.25"/>
  <cols>
    <col min="1" max="12" width="15.42578125" customWidth="1"/>
  </cols>
  <sheetData>
    <row r="1" spans="1:12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</v>
      </c>
      <c r="L1" s="1" t="s">
        <v>3</v>
      </c>
    </row>
    <row r="2" spans="1:12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  <c r="K2" s="1" t="s">
        <v>9</v>
      </c>
      <c r="L2" s="1" t="s">
        <v>9</v>
      </c>
    </row>
    <row r="3" spans="1:12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1" t="s">
        <v>10</v>
      </c>
    </row>
    <row r="4" spans="1:12" x14ac:dyDescent="0.25">
      <c r="A4" s="1">
        <v>1</v>
      </c>
      <c r="B4" s="1" t="s">
        <v>30</v>
      </c>
      <c r="C4" s="1">
        <v>8.5329999999999995</v>
      </c>
      <c r="D4" s="1">
        <v>4.97</v>
      </c>
      <c r="E4" s="1">
        <v>6.9966999999999997</v>
      </c>
      <c r="F4" s="1">
        <v>5.32</v>
      </c>
      <c r="G4" s="1">
        <v>999</v>
      </c>
      <c r="H4" s="1">
        <v>0.05</v>
      </c>
      <c r="I4" s="1">
        <v>217.3</v>
      </c>
      <c r="J4" s="1">
        <v>0.36</v>
      </c>
      <c r="K4" s="1" t="s">
        <v>11</v>
      </c>
      <c r="L4" s="1" t="s">
        <v>11</v>
      </c>
    </row>
    <row r="5" spans="1:12" x14ac:dyDescent="0.25">
      <c r="A5" s="1">
        <v>2</v>
      </c>
      <c r="B5" s="1" t="s">
        <v>31</v>
      </c>
      <c r="C5" s="1">
        <v>9.5630000000000006</v>
      </c>
      <c r="D5" s="1">
        <v>2.54</v>
      </c>
      <c r="E5" s="1">
        <v>3.5825999999999998</v>
      </c>
      <c r="F5" s="1">
        <v>5.21</v>
      </c>
      <c r="G5" s="1">
        <v>998</v>
      </c>
      <c r="H5" s="1">
        <v>0.17</v>
      </c>
      <c r="I5" s="1">
        <v>215.1</v>
      </c>
      <c r="J5" s="1">
        <v>0.35</v>
      </c>
      <c r="K5" s="1" t="s">
        <v>11</v>
      </c>
      <c r="L5" s="1" t="s">
        <v>11</v>
      </c>
    </row>
    <row r="6" spans="1:12" x14ac:dyDescent="0.25">
      <c r="A6" s="1">
        <v>3</v>
      </c>
      <c r="B6" s="1" t="s">
        <v>32</v>
      </c>
      <c r="C6" s="1">
        <v>10.023</v>
      </c>
      <c r="D6" s="1">
        <v>1.61</v>
      </c>
      <c r="E6" s="1">
        <v>2.2656999999999998</v>
      </c>
      <c r="F6" s="1">
        <v>4.3499999999999996</v>
      </c>
      <c r="G6" s="1">
        <v>1000</v>
      </c>
      <c r="H6" s="1">
        <v>0.03</v>
      </c>
      <c r="I6" s="1">
        <v>213.6</v>
      </c>
      <c r="J6" s="1">
        <v>0.04</v>
      </c>
      <c r="K6" s="1" t="s">
        <v>11</v>
      </c>
      <c r="L6" s="1" t="s">
        <v>11</v>
      </c>
    </row>
    <row r="7" spans="1:12" x14ac:dyDescent="0.25">
      <c r="A7" s="1">
        <v>4</v>
      </c>
      <c r="B7" s="1" t="s">
        <v>33</v>
      </c>
      <c r="C7" s="1">
        <v>10.413</v>
      </c>
      <c r="D7" s="1">
        <v>0.78</v>
      </c>
      <c r="E7" s="1">
        <v>1.0942000000000001</v>
      </c>
      <c r="F7" s="1">
        <v>0.69</v>
      </c>
      <c r="G7" s="1">
        <v>991</v>
      </c>
      <c r="H7" s="1">
        <v>0.53</v>
      </c>
      <c r="I7" s="1">
        <v>213.8</v>
      </c>
      <c r="J7" s="1">
        <v>7.0000000000000007E-2</v>
      </c>
      <c r="K7" s="1" t="s">
        <v>11</v>
      </c>
      <c r="L7" s="1" t="s">
        <v>11</v>
      </c>
    </row>
    <row r="8" spans="1:12" s="3" customFormat="1" x14ac:dyDescent="0.25">
      <c r="A8" s="2">
        <v>5</v>
      </c>
      <c r="B8" s="6" t="s">
        <v>16</v>
      </c>
      <c r="C8" s="2">
        <v>11.632999999999999</v>
      </c>
      <c r="D8" s="2">
        <v>47.62</v>
      </c>
      <c r="E8" s="2">
        <v>67.071299999999994</v>
      </c>
      <c r="F8" s="2">
        <v>230.29</v>
      </c>
      <c r="G8" s="2">
        <v>958</v>
      </c>
      <c r="H8" s="2">
        <v>2.09</v>
      </c>
      <c r="I8" s="2">
        <v>214.1</v>
      </c>
      <c r="J8" s="2">
        <v>0.92</v>
      </c>
      <c r="K8" s="2" t="s">
        <v>11</v>
      </c>
      <c r="L8" s="2">
        <v>44384</v>
      </c>
    </row>
    <row r="9" spans="1:12" x14ac:dyDescent="0.25">
      <c r="A9" s="1">
        <v>6</v>
      </c>
      <c r="B9" s="1" t="s">
        <v>107</v>
      </c>
      <c r="C9" s="1">
        <v>12.66</v>
      </c>
      <c r="D9" s="1">
        <v>0.94</v>
      </c>
      <c r="E9" s="1">
        <v>1.3199000000000001</v>
      </c>
      <c r="F9" s="1">
        <v>0.13</v>
      </c>
      <c r="G9" s="1">
        <v>877</v>
      </c>
      <c r="H9" s="1">
        <v>14.04</v>
      </c>
      <c r="I9" s="1">
        <v>238.3</v>
      </c>
      <c r="J9" s="1">
        <v>5.0199999999999996</v>
      </c>
      <c r="K9" s="1" t="s">
        <v>11</v>
      </c>
      <c r="L9" s="1" t="s">
        <v>11</v>
      </c>
    </row>
    <row r="10" spans="1:12" x14ac:dyDescent="0.25">
      <c r="A10" s="1">
        <v>7</v>
      </c>
      <c r="B10" s="1" t="s">
        <v>35</v>
      </c>
      <c r="C10" s="1">
        <v>14.14</v>
      </c>
      <c r="D10" s="1">
        <v>0</v>
      </c>
      <c r="E10" s="1">
        <v>5.9999999999999995E-4</v>
      </c>
      <c r="F10" s="1">
        <v>0.02</v>
      </c>
      <c r="G10" s="1">
        <v>1000</v>
      </c>
      <c r="H10" s="1">
        <v>0.01</v>
      </c>
      <c r="I10" s="1">
        <v>259.39999999999998</v>
      </c>
      <c r="J10" s="1">
        <v>0.14000000000000001</v>
      </c>
      <c r="K10" s="1" t="s">
        <v>11</v>
      </c>
      <c r="L10" s="1" t="s">
        <v>11</v>
      </c>
    </row>
    <row r="11" spans="1:12" x14ac:dyDescent="0.25">
      <c r="A11" s="1">
        <v>8</v>
      </c>
      <c r="B11" s="1" t="s">
        <v>36</v>
      </c>
      <c r="C11" s="1">
        <v>14.393000000000001</v>
      </c>
      <c r="D11" s="1">
        <v>0.25</v>
      </c>
      <c r="E11" s="1">
        <v>0.35859999999999997</v>
      </c>
      <c r="F11" s="1">
        <v>1.23</v>
      </c>
      <c r="G11" s="1">
        <v>997</v>
      </c>
      <c r="H11" s="1">
        <v>0.3</v>
      </c>
      <c r="I11" s="1">
        <v>264</v>
      </c>
      <c r="J11" s="1">
        <v>0.66</v>
      </c>
      <c r="K11" s="1" t="s">
        <v>11</v>
      </c>
      <c r="L11" s="1" t="s">
        <v>11</v>
      </c>
    </row>
    <row r="12" spans="1:12" s="3" customFormat="1" x14ac:dyDescent="0.25">
      <c r="A12" s="2">
        <v>9</v>
      </c>
      <c r="B12" s="2" t="s">
        <v>18</v>
      </c>
      <c r="C12" s="2">
        <v>14.766999999999999</v>
      </c>
      <c r="D12" s="2">
        <v>23.33</v>
      </c>
      <c r="E12" s="2">
        <v>32.867600000000003</v>
      </c>
      <c r="F12" s="2">
        <v>260.43</v>
      </c>
      <c r="G12" s="2">
        <v>978</v>
      </c>
      <c r="H12" s="2">
        <v>1.87</v>
      </c>
      <c r="I12" s="2">
        <v>218.9</v>
      </c>
      <c r="J12" s="2">
        <v>1.77</v>
      </c>
      <c r="K12" s="2" t="s">
        <v>11</v>
      </c>
      <c r="L12" s="2">
        <v>94295</v>
      </c>
    </row>
    <row r="13" spans="1:12" x14ac:dyDescent="0.25">
      <c r="A13" s="1">
        <v>10</v>
      </c>
      <c r="B13" s="1" t="s">
        <v>17</v>
      </c>
      <c r="C13" s="1">
        <v>15.323</v>
      </c>
      <c r="D13" s="1">
        <v>0.21</v>
      </c>
      <c r="E13" s="1">
        <v>0.29189999999999999</v>
      </c>
      <c r="F13" s="1">
        <v>0.39</v>
      </c>
      <c r="G13" s="1">
        <v>943</v>
      </c>
      <c r="H13" s="1">
        <v>5.23</v>
      </c>
      <c r="I13" s="1">
        <v>215.8</v>
      </c>
      <c r="J13" s="1">
        <v>2.21</v>
      </c>
      <c r="K13" s="1" t="s">
        <v>11</v>
      </c>
      <c r="L13" s="1" t="s">
        <v>11</v>
      </c>
    </row>
    <row r="14" spans="1:12" x14ac:dyDescent="0.25">
      <c r="A14" s="1">
        <v>11</v>
      </c>
      <c r="B14" s="1" t="s">
        <v>14</v>
      </c>
      <c r="C14" s="1">
        <v>16.657</v>
      </c>
      <c r="D14" s="1">
        <v>17.760000000000002</v>
      </c>
      <c r="E14" s="1">
        <v>25.0108</v>
      </c>
      <c r="F14" s="1">
        <v>1.1599999999999999</v>
      </c>
      <c r="G14" s="1">
        <v>932</v>
      </c>
      <c r="H14" s="1">
        <v>3.98</v>
      </c>
      <c r="I14" s="1">
        <v>219</v>
      </c>
      <c r="J14" s="1">
        <v>1.26</v>
      </c>
      <c r="K14" s="1" t="s">
        <v>11</v>
      </c>
      <c r="L14" s="1">
        <v>44985</v>
      </c>
    </row>
    <row r="15" spans="1:12" x14ac:dyDescent="0.25">
      <c r="A15" s="1" t="s">
        <v>12</v>
      </c>
      <c r="B15" s="1"/>
      <c r="C15" s="1"/>
      <c r="D15" s="1">
        <v>47.62</v>
      </c>
      <c r="E15" s="1">
        <v>67.071299999999994</v>
      </c>
      <c r="F15" s="1">
        <v>260.43</v>
      </c>
      <c r="G15" s="1">
        <v>1000</v>
      </c>
      <c r="H15" s="1">
        <v>14.04</v>
      </c>
      <c r="I15" s="1"/>
      <c r="J15" s="1">
        <v>5.0199999999999996</v>
      </c>
      <c r="K15" s="1">
        <v>0</v>
      </c>
      <c r="L15" s="1">
        <v>94295</v>
      </c>
    </row>
    <row r="16" spans="1:12" x14ac:dyDescent="0.25">
      <c r="A16" s="1" t="s">
        <v>13</v>
      </c>
      <c r="B16" s="1"/>
      <c r="C16" s="1"/>
      <c r="D16" s="1">
        <v>0</v>
      </c>
      <c r="E16" s="1">
        <v>5.9999999999999995E-4</v>
      </c>
      <c r="F16" s="1">
        <v>0.02</v>
      </c>
      <c r="G16" s="1">
        <v>877</v>
      </c>
      <c r="H16" s="1">
        <v>0.01</v>
      </c>
      <c r="I16" s="1"/>
      <c r="J16" s="1">
        <v>0.04</v>
      </c>
      <c r="K16" s="1">
        <v>0</v>
      </c>
      <c r="L16" s="1">
        <v>44384</v>
      </c>
    </row>
    <row r="17" spans="1:12" x14ac:dyDescent="0.25">
      <c r="A17" s="1" t="s">
        <v>24</v>
      </c>
      <c r="B17" s="1"/>
      <c r="C17" s="1"/>
      <c r="D17" s="1">
        <v>0</v>
      </c>
      <c r="E17" s="1">
        <v>100</v>
      </c>
      <c r="F17" s="1">
        <v>140.85980000000001</v>
      </c>
      <c r="G17" s="1">
        <v>509.22</v>
      </c>
      <c r="H17" s="1"/>
      <c r="I17" s="1"/>
      <c r="J17" s="1"/>
      <c r="K17" s="1"/>
      <c r="L17" s="1"/>
    </row>
    <row r="20" spans="1:12" x14ac:dyDescent="0.25">
      <c r="E20" s="6" t="s">
        <v>16</v>
      </c>
      <c r="F20" s="1">
        <v>9.68</v>
      </c>
      <c r="H20">
        <f>C8-F20</f>
        <v>1.9529999999999994</v>
      </c>
    </row>
    <row r="21" spans="1:12" x14ac:dyDescent="0.25">
      <c r="E21" s="6" t="s">
        <v>19</v>
      </c>
      <c r="F21" s="1">
        <v>12.913</v>
      </c>
      <c r="H21">
        <f>F21-C12</f>
        <v>-1.8539999999999992</v>
      </c>
    </row>
    <row r="22" spans="1:12" x14ac:dyDescent="0.25">
      <c r="E22" s="6" t="s">
        <v>18</v>
      </c>
      <c r="F22" s="1">
        <v>13.77</v>
      </c>
    </row>
    <row r="23" spans="1:12" x14ac:dyDescent="0.25">
      <c r="E23" s="6" t="s">
        <v>17</v>
      </c>
      <c r="F23" s="1">
        <v>14.57</v>
      </c>
    </row>
    <row r="24" spans="1:12" x14ac:dyDescent="0.25">
      <c r="E24" s="6" t="s">
        <v>14</v>
      </c>
      <c r="F24" s="1">
        <v>17.46</v>
      </c>
    </row>
    <row r="25" spans="1:12" x14ac:dyDescent="0.25">
      <c r="E25" s="6" t="s">
        <v>55</v>
      </c>
      <c r="F25" s="1">
        <v>19.053000000000001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A936-E946-4C4B-ADD5-50CD996A49AE}">
  <dimension ref="A1:J59"/>
  <sheetViews>
    <sheetView workbookViewId="0">
      <selection activeCell="B11" sqref="B11:E17"/>
    </sheetView>
  </sheetViews>
  <sheetFormatPr defaultColWidth="9.140625" defaultRowHeight="15" x14ac:dyDescent="0.25"/>
  <cols>
    <col min="1" max="1" width="9.140625" style="1"/>
    <col min="2" max="2" width="13.42578125" style="1" customWidth="1"/>
    <col min="3" max="3" width="16.42578125" style="1" customWidth="1"/>
    <col min="4" max="7" width="9.140625" style="1"/>
    <col min="8" max="8" width="18.7109375" style="1" customWidth="1"/>
    <col min="9" max="11" width="9.140625" style="1"/>
    <col min="12" max="12" width="56.140625" style="1" customWidth="1"/>
    <col min="13" max="16384" width="9.140625" style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37</v>
      </c>
      <c r="C4" s="1">
        <v>3.9</v>
      </c>
      <c r="D4" s="1">
        <v>0.82</v>
      </c>
      <c r="E4" s="1">
        <v>0.94620000000000004</v>
      </c>
      <c r="F4" s="1">
        <v>2</v>
      </c>
      <c r="G4" s="1">
        <v>968</v>
      </c>
      <c r="H4" s="1">
        <v>2.98</v>
      </c>
      <c r="I4" s="1">
        <v>238.6</v>
      </c>
      <c r="J4" s="1">
        <v>1.72</v>
      </c>
    </row>
    <row r="5" spans="1:10" x14ac:dyDescent="0.25">
      <c r="A5" s="1">
        <v>2</v>
      </c>
      <c r="B5" s="1" t="s">
        <v>38</v>
      </c>
      <c r="C5" s="1">
        <v>6.0529999999999999</v>
      </c>
      <c r="D5" s="1">
        <v>11.57</v>
      </c>
      <c r="E5" s="1">
        <v>13.2765</v>
      </c>
      <c r="F5" s="1">
        <v>37.729999999999997</v>
      </c>
      <c r="G5" s="1">
        <v>975</v>
      </c>
      <c r="H5" s="1">
        <v>1.51</v>
      </c>
      <c r="I5" s="1">
        <v>217.9</v>
      </c>
      <c r="J5" s="1">
        <v>2.4300000000000002</v>
      </c>
    </row>
    <row r="6" spans="1:10" x14ac:dyDescent="0.25">
      <c r="A6" s="1">
        <v>3</v>
      </c>
      <c r="B6" s="1" t="s">
        <v>39</v>
      </c>
      <c r="C6" s="1">
        <v>6.4930000000000003</v>
      </c>
      <c r="D6" s="1">
        <v>4.54</v>
      </c>
      <c r="E6" s="1">
        <v>5.2161</v>
      </c>
      <c r="F6" s="1">
        <v>13.65</v>
      </c>
      <c r="G6" s="1">
        <v>998</v>
      </c>
      <c r="H6" s="1">
        <v>0.23</v>
      </c>
      <c r="I6" s="1">
        <v>216.1</v>
      </c>
      <c r="J6" s="1">
        <v>0.36</v>
      </c>
    </row>
    <row r="7" spans="1:10" x14ac:dyDescent="0.25">
      <c r="A7" s="1">
        <v>4</v>
      </c>
      <c r="B7" s="1" t="s">
        <v>40</v>
      </c>
      <c r="C7" s="1">
        <v>7.0030000000000001</v>
      </c>
      <c r="D7" s="1">
        <v>2.57</v>
      </c>
      <c r="E7" s="1">
        <v>2.9455</v>
      </c>
      <c r="F7" s="1">
        <v>8.08</v>
      </c>
      <c r="G7" s="1">
        <v>1000</v>
      </c>
      <c r="H7" s="1">
        <v>0.02</v>
      </c>
      <c r="I7" s="1">
        <v>216.7</v>
      </c>
      <c r="J7" s="1">
        <v>0.16</v>
      </c>
    </row>
    <row r="8" spans="1:10" x14ac:dyDescent="0.25">
      <c r="A8" s="1">
        <v>5</v>
      </c>
      <c r="B8" s="1" t="s">
        <v>41</v>
      </c>
      <c r="C8" s="1">
        <v>7.3869999999999996</v>
      </c>
      <c r="D8" s="1">
        <v>2.5499999999999998</v>
      </c>
      <c r="E8" s="1">
        <v>2.9296000000000002</v>
      </c>
      <c r="F8" s="1">
        <v>5.91</v>
      </c>
      <c r="G8" s="1">
        <v>1000</v>
      </c>
      <c r="H8" s="1">
        <v>0.03</v>
      </c>
      <c r="I8" s="1">
        <v>216.4</v>
      </c>
      <c r="J8" s="1">
        <v>0.19</v>
      </c>
    </row>
    <row r="9" spans="1:10" x14ac:dyDescent="0.25">
      <c r="A9" s="1">
        <v>6</v>
      </c>
      <c r="B9" s="1" t="s">
        <v>42</v>
      </c>
      <c r="C9" s="1">
        <v>8.1829999999999998</v>
      </c>
      <c r="D9" s="1">
        <v>1.96</v>
      </c>
      <c r="E9" s="1">
        <v>2.2465999999999999</v>
      </c>
      <c r="F9" s="1">
        <v>2.6</v>
      </c>
      <c r="G9" s="1">
        <v>998</v>
      </c>
      <c r="H9" s="1">
        <v>0.17</v>
      </c>
      <c r="I9" s="1">
        <v>220.5</v>
      </c>
      <c r="J9" s="1">
        <v>0.67</v>
      </c>
    </row>
    <row r="10" spans="1:10" x14ac:dyDescent="0.25">
      <c r="A10" s="1">
        <v>7</v>
      </c>
      <c r="B10" s="1" t="s">
        <v>43</v>
      </c>
      <c r="C10" s="1">
        <v>9.2729999999999997</v>
      </c>
      <c r="D10" s="1">
        <v>0.33</v>
      </c>
      <c r="E10" s="1">
        <v>0.38100000000000001</v>
      </c>
      <c r="F10" s="1">
        <v>0.61</v>
      </c>
      <c r="G10" s="1">
        <v>998</v>
      </c>
      <c r="H10" s="1">
        <v>0.2</v>
      </c>
      <c r="I10" s="1">
        <v>222.5</v>
      </c>
      <c r="J10" s="1">
        <v>0.65</v>
      </c>
    </row>
    <row r="11" spans="1:10" s="2" customFormat="1" x14ac:dyDescent="0.25">
      <c r="A11" s="2">
        <v>8</v>
      </c>
      <c r="B11" s="2" t="s">
        <v>16</v>
      </c>
      <c r="C11" s="2">
        <v>10.893000000000001</v>
      </c>
      <c r="D11" s="2">
        <v>56.67</v>
      </c>
      <c r="E11" s="2">
        <v>65.043499999999995</v>
      </c>
      <c r="F11" s="2">
        <v>200.39</v>
      </c>
      <c r="G11" s="2">
        <v>963</v>
      </c>
      <c r="H11" s="2">
        <v>1.64</v>
      </c>
      <c r="I11" s="2">
        <v>213.7</v>
      </c>
      <c r="J11" s="2">
        <v>0.9</v>
      </c>
    </row>
    <row r="12" spans="1:10" x14ac:dyDescent="0.25">
      <c r="A12" s="1">
        <v>9</v>
      </c>
      <c r="B12" s="1" t="s">
        <v>107</v>
      </c>
      <c r="C12" s="1">
        <v>12.74</v>
      </c>
      <c r="D12" s="1">
        <v>0.16</v>
      </c>
      <c r="E12" s="1">
        <v>0.18129999999999999</v>
      </c>
      <c r="F12" s="1">
        <v>0.02</v>
      </c>
      <c r="G12" s="1">
        <v>986</v>
      </c>
      <c r="H12" s="1">
        <v>1.63</v>
      </c>
      <c r="I12" s="1">
        <v>240.4</v>
      </c>
      <c r="J12" s="1">
        <v>2.1</v>
      </c>
    </row>
    <row r="13" spans="1:10" x14ac:dyDescent="0.25">
      <c r="A13" s="1">
        <v>10</v>
      </c>
      <c r="C13" s="1">
        <v>13.14</v>
      </c>
      <c r="D13" s="1">
        <v>0.02</v>
      </c>
      <c r="E13" s="1">
        <v>1.8100000000000002E-2</v>
      </c>
      <c r="F13" s="1">
        <v>0.12</v>
      </c>
      <c r="G13" s="1">
        <v>1000</v>
      </c>
      <c r="H13" s="1">
        <v>0.02</v>
      </c>
      <c r="I13" s="1">
        <v>247.9</v>
      </c>
      <c r="J13" s="1">
        <v>0.08</v>
      </c>
    </row>
    <row r="14" spans="1:10" s="2" customFormat="1" x14ac:dyDescent="0.25">
      <c r="A14" s="2">
        <v>11</v>
      </c>
      <c r="B14" s="2" t="s">
        <v>18</v>
      </c>
      <c r="C14" s="2">
        <v>13.443</v>
      </c>
      <c r="D14" s="2">
        <v>7.6</v>
      </c>
      <c r="E14" s="2">
        <v>8.7194000000000003</v>
      </c>
      <c r="F14" s="2">
        <v>83.86</v>
      </c>
      <c r="G14" s="2">
        <v>957</v>
      </c>
      <c r="H14" s="2">
        <v>4.5599999999999996</v>
      </c>
      <c r="I14" s="2">
        <v>217.7</v>
      </c>
      <c r="J14" s="2">
        <v>2.69</v>
      </c>
    </row>
    <row r="15" spans="1:10" x14ac:dyDescent="0.25">
      <c r="A15" s="1">
        <v>12</v>
      </c>
      <c r="B15" s="1" t="s">
        <v>44</v>
      </c>
      <c r="C15" s="1">
        <v>14.01</v>
      </c>
      <c r="D15" s="1">
        <v>1.1000000000000001</v>
      </c>
      <c r="E15" s="1">
        <v>1.2630999999999999</v>
      </c>
      <c r="F15" s="1">
        <v>2.27</v>
      </c>
      <c r="G15" s="1">
        <v>990</v>
      </c>
      <c r="H15" s="1">
        <v>1.6</v>
      </c>
      <c r="I15" s="1">
        <v>209.5</v>
      </c>
      <c r="J15" s="1">
        <v>0.96</v>
      </c>
    </row>
    <row r="16" spans="1:10" x14ac:dyDescent="0.25">
      <c r="A16" s="1">
        <v>13</v>
      </c>
      <c r="B16" s="6" t="s">
        <v>17</v>
      </c>
      <c r="C16" s="1">
        <v>14.62</v>
      </c>
      <c r="D16" s="1">
        <v>1</v>
      </c>
      <c r="E16" s="1">
        <v>1.1492</v>
      </c>
      <c r="F16" s="1">
        <v>2.27</v>
      </c>
      <c r="G16" s="1">
        <v>998</v>
      </c>
      <c r="H16" s="1">
        <v>0.16</v>
      </c>
      <c r="I16" s="1">
        <v>214</v>
      </c>
      <c r="J16" s="1">
        <v>0.43</v>
      </c>
    </row>
    <row r="17" spans="1:10" x14ac:dyDescent="0.25">
      <c r="A17" s="1">
        <v>14</v>
      </c>
      <c r="B17" s="6" t="s">
        <v>14</v>
      </c>
      <c r="C17" s="1">
        <v>15.34</v>
      </c>
      <c r="D17" s="1">
        <v>9.11</v>
      </c>
      <c r="E17" s="1">
        <v>10.454000000000001</v>
      </c>
      <c r="F17" s="1">
        <v>2.14</v>
      </c>
      <c r="G17" s="1">
        <v>949</v>
      </c>
      <c r="H17" s="1">
        <v>3.57</v>
      </c>
      <c r="I17" s="1">
        <v>218.9</v>
      </c>
      <c r="J17" s="1">
        <v>1.6</v>
      </c>
    </row>
    <row r="18" spans="1:10" x14ac:dyDescent="0.25">
      <c r="A18" s="1" t="s">
        <v>12</v>
      </c>
      <c r="D18" s="1">
        <v>56.67</v>
      </c>
      <c r="E18" s="1">
        <v>65.043499999999995</v>
      </c>
      <c r="F18" s="1">
        <v>200.39</v>
      </c>
      <c r="G18" s="1">
        <v>1000</v>
      </c>
      <c r="H18" s="1">
        <v>4.5599999999999996</v>
      </c>
      <c r="J18" s="1">
        <v>2.69</v>
      </c>
    </row>
    <row r="19" spans="1:10" x14ac:dyDescent="0.25">
      <c r="A19" s="1" t="s">
        <v>13</v>
      </c>
      <c r="D19" s="1">
        <v>0.02</v>
      </c>
      <c r="E19" s="1">
        <v>1.8100000000000002E-2</v>
      </c>
      <c r="F19" s="1">
        <v>0.02</v>
      </c>
      <c r="G19" s="1">
        <v>949</v>
      </c>
      <c r="H19" s="1">
        <v>0.02</v>
      </c>
      <c r="J19" s="1">
        <v>0.08</v>
      </c>
    </row>
    <row r="54" spans="4:5" x14ac:dyDescent="0.25">
      <c r="D54" s="6" t="s">
        <v>16</v>
      </c>
      <c r="E54" s="1">
        <v>9.68</v>
      </c>
    </row>
    <row r="55" spans="4:5" x14ac:dyDescent="0.25">
      <c r="D55" s="6" t="s">
        <v>19</v>
      </c>
      <c r="E55" s="1">
        <v>12.913</v>
      </c>
    </row>
    <row r="56" spans="4:5" x14ac:dyDescent="0.25">
      <c r="D56" s="6" t="s">
        <v>18</v>
      </c>
      <c r="E56" s="1">
        <v>13.77</v>
      </c>
    </row>
    <row r="57" spans="4:5" x14ac:dyDescent="0.25">
      <c r="D57" s="6" t="s">
        <v>17</v>
      </c>
      <c r="E57" s="1">
        <v>14.57</v>
      </c>
    </row>
    <row r="58" spans="4:5" x14ac:dyDescent="0.25">
      <c r="D58" s="6" t="s">
        <v>14</v>
      </c>
      <c r="E58" s="1">
        <v>17.46</v>
      </c>
    </row>
    <row r="59" spans="4:5" x14ac:dyDescent="0.25">
      <c r="D59" s="6" t="s">
        <v>55</v>
      </c>
      <c r="E59" s="1">
        <v>19.053000000000001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6AEF-F9FF-428F-B010-5F9DAEBAB628}">
  <dimension ref="A1:J54"/>
  <sheetViews>
    <sheetView workbookViewId="0">
      <selection activeCell="B11" sqref="B11:E14"/>
    </sheetView>
  </sheetViews>
  <sheetFormatPr defaultColWidth="8.85546875" defaultRowHeight="15" x14ac:dyDescent="0.25"/>
  <cols>
    <col min="2" max="2" width="25.42578125" customWidth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38</v>
      </c>
      <c r="C4" s="1">
        <v>3.347</v>
      </c>
      <c r="D4" s="1">
        <v>7.04</v>
      </c>
      <c r="E4" s="1">
        <v>7.0910000000000002</v>
      </c>
      <c r="F4" s="1">
        <v>2.35</v>
      </c>
      <c r="G4" s="1">
        <v>997</v>
      </c>
      <c r="H4" s="1">
        <v>0.11</v>
      </c>
      <c r="I4" s="1">
        <v>207.5</v>
      </c>
      <c r="J4" s="1">
        <v>0.09</v>
      </c>
    </row>
    <row r="5" spans="1:10" x14ac:dyDescent="0.25">
      <c r="A5" s="1">
        <v>2</v>
      </c>
      <c r="B5" s="1" t="s">
        <v>45</v>
      </c>
      <c r="C5" s="1">
        <v>5.1970000000000001</v>
      </c>
      <c r="D5" s="1">
        <v>4.95</v>
      </c>
      <c r="E5" s="1">
        <v>4.9880000000000004</v>
      </c>
      <c r="F5" s="1">
        <v>12.69</v>
      </c>
      <c r="G5" s="1">
        <v>556</v>
      </c>
      <c r="H5" s="1">
        <v>40.69</v>
      </c>
      <c r="I5" s="1">
        <v>215.5</v>
      </c>
      <c r="J5" s="1">
        <v>4.88</v>
      </c>
    </row>
    <row r="6" spans="1:10" x14ac:dyDescent="0.25">
      <c r="A6" s="1">
        <v>3</v>
      </c>
      <c r="B6" s="1" t="s">
        <v>46</v>
      </c>
      <c r="C6" s="1">
        <v>5.38</v>
      </c>
      <c r="D6" s="1">
        <v>3.28</v>
      </c>
      <c r="E6" s="1">
        <v>3.2997000000000001</v>
      </c>
      <c r="F6" s="1">
        <v>6.86</v>
      </c>
      <c r="G6" s="1">
        <v>746</v>
      </c>
      <c r="H6" s="1">
        <v>31.41</v>
      </c>
      <c r="I6" s="1">
        <v>239</v>
      </c>
      <c r="J6" s="1">
        <v>4.22</v>
      </c>
    </row>
    <row r="7" spans="1:10" x14ac:dyDescent="0.25">
      <c r="A7" s="1">
        <v>4</v>
      </c>
      <c r="B7" s="1" t="s">
        <v>47</v>
      </c>
      <c r="C7" s="1">
        <v>6.03</v>
      </c>
      <c r="D7" s="1">
        <v>3.27</v>
      </c>
      <c r="E7" s="1">
        <v>3.2886000000000002</v>
      </c>
      <c r="F7" s="1">
        <v>4.1399999999999997</v>
      </c>
      <c r="G7" s="1">
        <v>661</v>
      </c>
      <c r="H7" s="1">
        <v>23.32</v>
      </c>
      <c r="I7" s="1">
        <v>213.9</v>
      </c>
      <c r="J7" s="1">
        <v>4.5599999999999996</v>
      </c>
    </row>
    <row r="8" spans="1:10" x14ac:dyDescent="0.25">
      <c r="A8" s="1">
        <v>5</v>
      </c>
      <c r="B8" s="1" t="s">
        <v>31</v>
      </c>
      <c r="C8" s="1">
        <v>8.2530000000000001</v>
      </c>
      <c r="D8" s="1">
        <v>0.08</v>
      </c>
      <c r="E8" s="1">
        <v>7.7299999999999994E-2</v>
      </c>
      <c r="F8" s="1">
        <v>0.24</v>
      </c>
      <c r="G8" s="1">
        <v>1000</v>
      </c>
      <c r="H8" s="1">
        <v>0</v>
      </c>
      <c r="I8" s="1">
        <v>207.8</v>
      </c>
      <c r="J8" s="1">
        <v>0.04</v>
      </c>
    </row>
    <row r="9" spans="1:10" x14ac:dyDescent="0.25">
      <c r="A9" s="1">
        <v>6</v>
      </c>
      <c r="B9" s="1" t="s">
        <v>48</v>
      </c>
      <c r="C9" s="1">
        <v>8.2569999999999997</v>
      </c>
      <c r="D9" s="1">
        <v>0</v>
      </c>
      <c r="E9" s="1">
        <v>2.3E-3</v>
      </c>
      <c r="F9" s="1">
        <v>0.24</v>
      </c>
      <c r="G9" s="1">
        <v>1000</v>
      </c>
      <c r="H9" s="1">
        <v>0</v>
      </c>
      <c r="I9" s="1">
        <v>207.9</v>
      </c>
      <c r="J9" s="1">
        <v>0.01</v>
      </c>
    </row>
    <row r="10" spans="1:10" x14ac:dyDescent="0.25">
      <c r="A10" s="1">
        <v>7</v>
      </c>
      <c r="B10" s="1" t="s">
        <v>49</v>
      </c>
      <c r="C10" s="1">
        <v>8.27</v>
      </c>
      <c r="D10" s="1">
        <v>0</v>
      </c>
      <c r="E10" s="1">
        <v>2.2000000000000001E-3</v>
      </c>
      <c r="F10" s="1">
        <v>0.22</v>
      </c>
      <c r="G10" s="1">
        <v>1000</v>
      </c>
      <c r="H10" s="1">
        <v>0</v>
      </c>
      <c r="I10" s="1">
        <v>208</v>
      </c>
      <c r="J10" s="1">
        <v>0.01</v>
      </c>
    </row>
    <row r="11" spans="1:10" s="3" customFormat="1" x14ac:dyDescent="0.25">
      <c r="A11" s="2">
        <v>8</v>
      </c>
      <c r="B11" s="2" t="s">
        <v>16</v>
      </c>
      <c r="C11" s="2">
        <v>9.6869999999999994</v>
      </c>
      <c r="D11" s="2">
        <v>56.03</v>
      </c>
      <c r="E11" s="2">
        <v>56.407800000000002</v>
      </c>
      <c r="F11" s="2">
        <v>160.44</v>
      </c>
      <c r="G11" s="2">
        <v>791</v>
      </c>
      <c r="H11" s="2">
        <v>40.64</v>
      </c>
      <c r="I11" s="2">
        <v>222.5</v>
      </c>
      <c r="J11" s="2">
        <v>5.37</v>
      </c>
    </row>
    <row r="12" spans="1:10" x14ac:dyDescent="0.25">
      <c r="A12" s="1">
        <v>9</v>
      </c>
      <c r="B12" s="1" t="s">
        <v>15</v>
      </c>
      <c r="C12" s="1">
        <v>11.593</v>
      </c>
      <c r="D12" s="1">
        <v>0</v>
      </c>
      <c r="E12" s="1">
        <v>1E-4</v>
      </c>
      <c r="F12" s="1">
        <v>0.01</v>
      </c>
      <c r="G12" s="1">
        <v>1000</v>
      </c>
      <c r="H12" s="1">
        <v>0</v>
      </c>
      <c r="I12" s="1">
        <v>208.7</v>
      </c>
      <c r="J12" s="1">
        <v>0.01</v>
      </c>
    </row>
    <row r="13" spans="1:10" x14ac:dyDescent="0.25">
      <c r="A13" s="1">
        <v>10</v>
      </c>
      <c r="B13" s="1" t="s">
        <v>107</v>
      </c>
      <c r="C13" s="1">
        <v>11.617000000000001</v>
      </c>
      <c r="D13" s="1">
        <v>0</v>
      </c>
      <c r="E13" s="1">
        <v>3.2000000000000002E-3</v>
      </c>
      <c r="F13" s="1">
        <v>0.06</v>
      </c>
      <c r="G13" s="1">
        <v>1000</v>
      </c>
      <c r="H13" s="1">
        <v>0</v>
      </c>
      <c r="I13" s="1">
        <v>208.5</v>
      </c>
      <c r="J13" s="1">
        <v>0.04</v>
      </c>
    </row>
    <row r="14" spans="1:10" s="3" customFormat="1" x14ac:dyDescent="0.25">
      <c r="A14" s="2">
        <v>11</v>
      </c>
      <c r="B14" s="2" t="s">
        <v>18</v>
      </c>
      <c r="C14" s="2">
        <v>12.003</v>
      </c>
      <c r="D14" s="2">
        <v>4.8099999999999996</v>
      </c>
      <c r="E14" s="2">
        <v>4.8441999999999998</v>
      </c>
      <c r="F14" s="2">
        <v>51.73</v>
      </c>
      <c r="G14" s="2">
        <v>540</v>
      </c>
      <c r="H14" s="2">
        <v>71.63</v>
      </c>
      <c r="I14" s="2">
        <v>251.4</v>
      </c>
      <c r="J14" s="2">
        <v>16.02</v>
      </c>
    </row>
    <row r="15" spans="1:10" x14ac:dyDescent="0.25">
      <c r="A15" s="1">
        <v>12</v>
      </c>
      <c r="B15" s="1" t="s">
        <v>50</v>
      </c>
      <c r="C15" s="1">
        <v>12.483000000000001</v>
      </c>
      <c r="D15" s="1">
        <v>20.54</v>
      </c>
      <c r="E15" s="1">
        <v>20.678699999999999</v>
      </c>
      <c r="F15" s="1">
        <v>5.56</v>
      </c>
      <c r="G15" s="1">
        <v>998</v>
      </c>
      <c r="H15" s="1">
        <v>0.13</v>
      </c>
      <c r="I15" s="1">
        <v>207</v>
      </c>
      <c r="J15" s="1">
        <v>0.12</v>
      </c>
    </row>
    <row r="16" spans="1:10" x14ac:dyDescent="0.25">
      <c r="A16" s="1" t="s">
        <v>12</v>
      </c>
      <c r="B16" s="1"/>
      <c r="C16" s="1"/>
      <c r="D16" s="1">
        <v>56.03</v>
      </c>
      <c r="E16" s="1">
        <v>56.407800000000002</v>
      </c>
      <c r="F16" s="1">
        <v>160.44</v>
      </c>
      <c r="G16" s="1">
        <v>1000</v>
      </c>
      <c r="H16" s="1">
        <v>71.63</v>
      </c>
      <c r="I16" s="1"/>
      <c r="J16" s="1">
        <v>16.02</v>
      </c>
    </row>
    <row r="17" spans="1:10" x14ac:dyDescent="0.25">
      <c r="A17" s="1" t="s">
        <v>13</v>
      </c>
      <c r="B17" s="1"/>
      <c r="C17" s="1"/>
      <c r="D17" s="1">
        <v>0</v>
      </c>
      <c r="E17" s="1">
        <v>1E-4</v>
      </c>
      <c r="F17" s="1">
        <v>0.01</v>
      </c>
      <c r="G17" s="1">
        <v>540</v>
      </c>
      <c r="H17" s="1">
        <v>0</v>
      </c>
      <c r="I17" s="1"/>
      <c r="J17" s="1">
        <v>0.01</v>
      </c>
    </row>
    <row r="49" spans="4:5" x14ac:dyDescent="0.25">
      <c r="D49" s="6" t="s">
        <v>16</v>
      </c>
      <c r="E49" s="1">
        <v>9.68</v>
      </c>
    </row>
    <row r="50" spans="4:5" x14ac:dyDescent="0.25">
      <c r="D50" s="6" t="s">
        <v>19</v>
      </c>
      <c r="E50" s="1">
        <v>12.913</v>
      </c>
    </row>
    <row r="51" spans="4:5" x14ac:dyDescent="0.25">
      <c r="D51" s="6" t="s">
        <v>18</v>
      </c>
      <c r="E51" s="1">
        <v>13.77</v>
      </c>
    </row>
    <row r="52" spans="4:5" x14ac:dyDescent="0.25">
      <c r="D52" s="6" t="s">
        <v>17</v>
      </c>
      <c r="E52" s="1">
        <v>14.57</v>
      </c>
    </row>
    <row r="53" spans="4:5" x14ac:dyDescent="0.25">
      <c r="D53" s="6" t="s">
        <v>14</v>
      </c>
      <c r="E53" s="1">
        <v>17.46</v>
      </c>
    </row>
    <row r="54" spans="4:5" x14ac:dyDescent="0.25">
      <c r="D54" s="6" t="s">
        <v>55</v>
      </c>
      <c r="E54" s="1">
        <v>19.053000000000001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5831-8572-4A51-B9CA-504FAF7B9C86}">
  <dimension ref="A1:J55"/>
  <sheetViews>
    <sheetView workbookViewId="0">
      <selection activeCell="B7" sqref="B7:E13"/>
    </sheetView>
  </sheetViews>
  <sheetFormatPr defaultColWidth="8.85546875" defaultRowHeight="15" x14ac:dyDescent="0.25"/>
  <cols>
    <col min="2" max="2" width="19" customWidth="1"/>
    <col min="13" max="13" width="13.7109375" customWidth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30</v>
      </c>
      <c r="C4" s="1">
        <v>5.657</v>
      </c>
      <c r="D4" s="1">
        <v>0.01</v>
      </c>
      <c r="E4" s="1">
        <v>3.7499999999999999E-2</v>
      </c>
      <c r="F4" s="1">
        <v>0.21</v>
      </c>
      <c r="G4" s="1">
        <v>668</v>
      </c>
      <c r="H4" s="1">
        <v>45.29</v>
      </c>
      <c r="I4" s="1">
        <v>262.89999999999998</v>
      </c>
      <c r="J4" s="1">
        <v>5.49</v>
      </c>
    </row>
    <row r="5" spans="1:10" x14ac:dyDescent="0.25">
      <c r="A5" s="1">
        <v>2</v>
      </c>
      <c r="B5" s="1" t="s">
        <v>47</v>
      </c>
      <c r="C5" s="1">
        <v>8.1669999999999998</v>
      </c>
      <c r="D5" s="1">
        <v>0.53</v>
      </c>
      <c r="E5" s="1">
        <v>1.6205000000000001</v>
      </c>
      <c r="F5" s="1">
        <v>9.01</v>
      </c>
      <c r="G5" s="1">
        <v>995</v>
      </c>
      <c r="H5" s="1">
        <v>0.3</v>
      </c>
      <c r="I5" s="1">
        <v>206.9</v>
      </c>
      <c r="J5" s="1">
        <v>0.23</v>
      </c>
    </row>
    <row r="6" spans="1:10" x14ac:dyDescent="0.25">
      <c r="A6" s="1">
        <v>3</v>
      </c>
      <c r="B6" s="1" t="s">
        <v>51</v>
      </c>
      <c r="C6" s="1">
        <v>8.4870000000000001</v>
      </c>
      <c r="D6" s="1">
        <v>1.71</v>
      </c>
      <c r="E6" s="1">
        <v>5.2370000000000001</v>
      </c>
      <c r="F6" s="1">
        <v>2.0699999999999998</v>
      </c>
      <c r="G6" s="1">
        <v>983</v>
      </c>
      <c r="H6" s="1">
        <v>1.66</v>
      </c>
      <c r="I6" s="1">
        <v>206.7</v>
      </c>
      <c r="J6" s="1">
        <v>0.46</v>
      </c>
    </row>
    <row r="7" spans="1:10" s="3" customFormat="1" x14ac:dyDescent="0.25">
      <c r="A7" s="2">
        <v>4</v>
      </c>
      <c r="B7" s="2" t="s">
        <v>16</v>
      </c>
      <c r="C7" s="2">
        <v>13.863</v>
      </c>
      <c r="D7" s="2">
        <v>77.37</v>
      </c>
      <c r="E7" s="2">
        <v>237.12180000000001</v>
      </c>
      <c r="F7" s="2">
        <v>428.67</v>
      </c>
      <c r="G7" s="2">
        <v>948</v>
      </c>
      <c r="H7" s="2">
        <v>2.59</v>
      </c>
      <c r="I7" s="2">
        <v>213.7</v>
      </c>
      <c r="J7" s="2">
        <v>1.02</v>
      </c>
    </row>
    <row r="8" spans="1:10" x14ac:dyDescent="0.25">
      <c r="A8" s="1">
        <v>5</v>
      </c>
      <c r="B8" s="1" t="s">
        <v>34</v>
      </c>
      <c r="C8" s="1">
        <v>15.532999999999999</v>
      </c>
      <c r="D8" s="1">
        <v>0.53</v>
      </c>
      <c r="E8" s="1">
        <v>1.6131</v>
      </c>
      <c r="F8" s="1">
        <v>1.5</v>
      </c>
      <c r="G8" s="1">
        <v>883</v>
      </c>
      <c r="H8" s="1">
        <v>14.3</v>
      </c>
      <c r="I8" s="1">
        <v>250.6</v>
      </c>
      <c r="J8" s="1">
        <v>4.01</v>
      </c>
    </row>
    <row r="9" spans="1:10" x14ac:dyDescent="0.25">
      <c r="A9" s="1">
        <v>6</v>
      </c>
      <c r="B9" s="1" t="s">
        <v>107</v>
      </c>
      <c r="C9" s="1">
        <v>16.11</v>
      </c>
      <c r="D9" s="1">
        <v>1.45</v>
      </c>
      <c r="E9" s="1">
        <v>4.4353999999999996</v>
      </c>
      <c r="F9" s="1">
        <v>5.35</v>
      </c>
      <c r="G9" s="1">
        <v>817</v>
      </c>
      <c r="H9" s="1">
        <v>19.690000000000001</v>
      </c>
      <c r="I9" s="1">
        <v>253.8</v>
      </c>
      <c r="J9" s="1">
        <v>3.52</v>
      </c>
    </row>
    <row r="10" spans="1:10" s="3" customFormat="1" x14ac:dyDescent="0.25">
      <c r="A10" s="2">
        <v>7</v>
      </c>
      <c r="B10" s="2" t="s">
        <v>18</v>
      </c>
      <c r="C10" s="2">
        <v>16.882999999999999</v>
      </c>
      <c r="D10" s="2">
        <v>15.04</v>
      </c>
      <c r="E10" s="2">
        <v>46.099200000000003</v>
      </c>
      <c r="F10" s="2">
        <v>392.26</v>
      </c>
      <c r="G10" s="2">
        <v>979</v>
      </c>
      <c r="H10" s="2">
        <v>2.04</v>
      </c>
      <c r="I10" s="2">
        <v>215.2</v>
      </c>
      <c r="J10" s="2">
        <v>1.37</v>
      </c>
    </row>
    <row r="11" spans="1:10" x14ac:dyDescent="0.25">
      <c r="A11" s="1">
        <v>8</v>
      </c>
      <c r="B11" s="1" t="s">
        <v>108</v>
      </c>
      <c r="C11" s="1">
        <v>17.452999999999999</v>
      </c>
      <c r="D11" s="1">
        <v>0.03</v>
      </c>
      <c r="E11" s="1">
        <v>0.10630000000000001</v>
      </c>
      <c r="F11" s="1">
        <v>0.52</v>
      </c>
      <c r="G11" s="1">
        <v>996</v>
      </c>
      <c r="H11" s="1">
        <v>0.48</v>
      </c>
      <c r="I11" s="1">
        <v>220.4</v>
      </c>
      <c r="J11" s="1">
        <v>0.7</v>
      </c>
    </row>
    <row r="12" spans="1:10" x14ac:dyDescent="0.25">
      <c r="A12" s="1">
        <v>9</v>
      </c>
      <c r="B12" s="1" t="s">
        <v>14</v>
      </c>
      <c r="C12" s="1">
        <v>17.902999999999999</v>
      </c>
      <c r="D12" s="1">
        <v>1.22</v>
      </c>
      <c r="E12" s="1">
        <v>3.7446000000000002</v>
      </c>
      <c r="F12" s="1">
        <v>9.61</v>
      </c>
      <c r="G12" s="1">
        <v>978</v>
      </c>
      <c r="H12" s="1">
        <v>2.4900000000000002</v>
      </c>
      <c r="I12" s="1">
        <v>218.8</v>
      </c>
      <c r="J12" s="1">
        <v>0.66</v>
      </c>
    </row>
    <row r="13" spans="1:10" x14ac:dyDescent="0.25">
      <c r="A13" s="1">
        <v>10</v>
      </c>
      <c r="B13" s="1" t="s">
        <v>55</v>
      </c>
      <c r="C13" s="1">
        <v>18.587</v>
      </c>
      <c r="D13" s="1">
        <v>2.11</v>
      </c>
      <c r="E13" s="1">
        <v>6.4748999999999999</v>
      </c>
      <c r="F13" s="1">
        <v>2.5</v>
      </c>
      <c r="G13" s="1">
        <v>984</v>
      </c>
      <c r="H13" s="1">
        <v>1.88</v>
      </c>
      <c r="I13" s="1">
        <v>215.4</v>
      </c>
      <c r="J13" s="1">
        <v>1.06</v>
      </c>
    </row>
    <row r="14" spans="1:10" x14ac:dyDescent="0.25">
      <c r="A14" s="1" t="s">
        <v>12</v>
      </c>
      <c r="B14" s="1"/>
      <c r="C14" s="1"/>
      <c r="D14" s="1">
        <v>77.37</v>
      </c>
      <c r="E14" s="1">
        <v>237.12180000000001</v>
      </c>
      <c r="F14" s="1">
        <v>428.67</v>
      </c>
      <c r="G14" s="1">
        <v>996</v>
      </c>
      <c r="H14" s="1">
        <v>45.29</v>
      </c>
      <c r="I14" s="1"/>
      <c r="J14" s="1">
        <v>5.49</v>
      </c>
    </row>
    <row r="15" spans="1:10" x14ac:dyDescent="0.25">
      <c r="A15" s="1" t="s">
        <v>13</v>
      </c>
      <c r="B15" s="1"/>
      <c r="C15" s="1"/>
      <c r="D15" s="1">
        <v>0.01</v>
      </c>
      <c r="E15" s="1">
        <v>3.7499999999999999E-2</v>
      </c>
      <c r="F15" s="1">
        <v>0.21</v>
      </c>
      <c r="G15" s="1">
        <v>668</v>
      </c>
      <c r="H15" s="1">
        <v>0.3</v>
      </c>
      <c r="I15" s="1"/>
      <c r="J15" s="1">
        <v>0.23</v>
      </c>
    </row>
    <row r="50" spans="5:6" x14ac:dyDescent="0.25">
      <c r="E50" s="6" t="s">
        <v>16</v>
      </c>
      <c r="F50" s="1">
        <v>9.68</v>
      </c>
    </row>
    <row r="51" spans="5:6" x14ac:dyDescent="0.25">
      <c r="E51" s="6" t="s">
        <v>19</v>
      </c>
      <c r="F51" s="1">
        <v>12.913</v>
      </c>
    </row>
    <row r="52" spans="5:6" x14ac:dyDescent="0.25">
      <c r="E52" s="6" t="s">
        <v>18</v>
      </c>
      <c r="F52" s="1">
        <v>13.77</v>
      </c>
    </row>
    <row r="53" spans="5:6" x14ac:dyDescent="0.25">
      <c r="E53" s="6" t="s">
        <v>17</v>
      </c>
      <c r="F53" s="1">
        <v>14.57</v>
      </c>
    </row>
    <row r="54" spans="5:6" x14ac:dyDescent="0.25">
      <c r="E54" s="6" t="s">
        <v>14</v>
      </c>
      <c r="F54" s="1">
        <v>17.46</v>
      </c>
    </row>
    <row r="55" spans="5:6" x14ac:dyDescent="0.25">
      <c r="E55" s="6" t="s">
        <v>55</v>
      </c>
      <c r="F55" s="1">
        <v>19.053000000000001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0C11-ABB0-4FC1-AECD-E8DAFD6D7E47}">
  <dimension ref="A1:J14"/>
  <sheetViews>
    <sheetView workbookViewId="0">
      <selection activeCell="B8" sqref="B8:E12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3.6230000000000002</v>
      </c>
      <c r="D4">
        <v>0.02</v>
      </c>
      <c r="E4">
        <v>4.4299999999999999E-2</v>
      </c>
      <c r="F4">
        <v>0.31</v>
      </c>
      <c r="G4">
        <v>735</v>
      </c>
      <c r="H4">
        <v>33.450000000000003</v>
      </c>
      <c r="I4">
        <v>263.3</v>
      </c>
      <c r="J4">
        <v>4.32</v>
      </c>
    </row>
    <row r="5" spans="1:10" x14ac:dyDescent="0.25">
      <c r="A5">
        <v>2</v>
      </c>
      <c r="B5" t="s">
        <v>11</v>
      </c>
      <c r="C5">
        <v>5.4169999999999998</v>
      </c>
      <c r="D5">
        <v>27.08</v>
      </c>
      <c r="E5">
        <v>77.061300000000003</v>
      </c>
      <c r="F5">
        <v>56.88</v>
      </c>
      <c r="G5">
        <v>967</v>
      </c>
      <c r="H5">
        <v>1.41</v>
      </c>
      <c r="I5">
        <v>218</v>
      </c>
      <c r="J5">
        <v>3.93</v>
      </c>
    </row>
    <row r="6" spans="1:10" x14ac:dyDescent="0.25">
      <c r="A6">
        <v>3</v>
      </c>
      <c r="B6" t="s">
        <v>11</v>
      </c>
      <c r="C6">
        <v>6.1269999999999998</v>
      </c>
      <c r="D6">
        <v>21.43</v>
      </c>
      <c r="E6">
        <v>60.964399999999998</v>
      </c>
      <c r="F6">
        <v>49.82</v>
      </c>
      <c r="G6">
        <v>988</v>
      </c>
      <c r="H6">
        <v>1</v>
      </c>
      <c r="I6">
        <v>213.5</v>
      </c>
      <c r="J6">
        <v>0.54</v>
      </c>
    </row>
    <row r="7" spans="1:10" x14ac:dyDescent="0.25">
      <c r="A7">
        <v>4</v>
      </c>
      <c r="B7" t="s">
        <v>11</v>
      </c>
      <c r="C7">
        <v>8.5269999999999992</v>
      </c>
      <c r="D7">
        <v>0.41</v>
      </c>
      <c r="E7">
        <v>1.1533</v>
      </c>
      <c r="F7">
        <v>1.08</v>
      </c>
      <c r="G7">
        <v>999</v>
      </c>
      <c r="H7">
        <v>0.09</v>
      </c>
      <c r="I7">
        <v>209</v>
      </c>
      <c r="J7">
        <v>0.14000000000000001</v>
      </c>
    </row>
    <row r="8" spans="1:10" s="3" customFormat="1" x14ac:dyDescent="0.25">
      <c r="A8" s="3">
        <v>5</v>
      </c>
      <c r="B8" s="3" t="s">
        <v>16</v>
      </c>
      <c r="C8" s="3">
        <v>10.177</v>
      </c>
      <c r="D8" s="3">
        <v>38.46</v>
      </c>
      <c r="E8" s="3">
        <v>109.4461</v>
      </c>
      <c r="F8" s="3">
        <v>422.6</v>
      </c>
      <c r="G8" s="3">
        <v>946</v>
      </c>
      <c r="H8" s="3">
        <v>3.28</v>
      </c>
      <c r="I8" s="3">
        <v>213.1</v>
      </c>
      <c r="J8" s="3">
        <v>1.29</v>
      </c>
    </row>
    <row r="9" spans="1:10" x14ac:dyDescent="0.25">
      <c r="A9">
        <v>6</v>
      </c>
      <c r="B9" t="s">
        <v>107</v>
      </c>
      <c r="C9">
        <v>10.493</v>
      </c>
      <c r="D9">
        <v>0</v>
      </c>
      <c r="E9">
        <v>1.1999999999999999E-3</v>
      </c>
      <c r="F9">
        <v>0.05</v>
      </c>
      <c r="G9" t="s">
        <v>11</v>
      </c>
      <c r="H9" t="s">
        <v>11</v>
      </c>
      <c r="I9" t="s">
        <v>11</v>
      </c>
      <c r="J9" t="s">
        <v>11</v>
      </c>
    </row>
    <row r="10" spans="1:10" s="3" customFormat="1" x14ac:dyDescent="0.25">
      <c r="A10" s="3">
        <v>7</v>
      </c>
      <c r="B10" s="3" t="s">
        <v>18</v>
      </c>
      <c r="C10" s="3">
        <v>12.617000000000001</v>
      </c>
      <c r="D10" s="3">
        <v>9.7899999999999991</v>
      </c>
      <c r="E10" s="3">
        <v>27.867699999999999</v>
      </c>
      <c r="F10" s="3">
        <v>272.8</v>
      </c>
      <c r="G10" s="3">
        <v>971</v>
      </c>
      <c r="H10" s="3">
        <v>2.59</v>
      </c>
      <c r="I10" s="3">
        <v>211.3</v>
      </c>
      <c r="J10" s="3">
        <v>1.36</v>
      </c>
    </row>
    <row r="11" spans="1:10" x14ac:dyDescent="0.25">
      <c r="A11">
        <v>8</v>
      </c>
      <c r="B11" t="s">
        <v>108</v>
      </c>
      <c r="C11">
        <v>12.9</v>
      </c>
      <c r="D11">
        <v>0.03</v>
      </c>
      <c r="E11">
        <v>8.5699999999999998E-2</v>
      </c>
      <c r="F11">
        <v>0.59</v>
      </c>
      <c r="G11">
        <v>973</v>
      </c>
      <c r="H11">
        <v>2.63</v>
      </c>
      <c r="I11">
        <v>207.9</v>
      </c>
      <c r="J11">
        <v>1.21</v>
      </c>
    </row>
    <row r="12" spans="1:10" x14ac:dyDescent="0.25">
      <c r="A12">
        <v>9</v>
      </c>
      <c r="B12" t="s">
        <v>109</v>
      </c>
      <c r="C12">
        <v>13.36</v>
      </c>
      <c r="D12">
        <v>2.78</v>
      </c>
      <c r="E12">
        <v>7.9170999999999996</v>
      </c>
      <c r="F12">
        <v>0.75</v>
      </c>
      <c r="G12">
        <v>883</v>
      </c>
      <c r="H12">
        <v>6.87</v>
      </c>
      <c r="I12">
        <v>215</v>
      </c>
      <c r="J12">
        <v>1.77</v>
      </c>
    </row>
    <row r="13" spans="1:10" x14ac:dyDescent="0.25">
      <c r="A13" t="s">
        <v>12</v>
      </c>
      <c r="D13">
        <v>38.46</v>
      </c>
      <c r="E13">
        <v>109.4461</v>
      </c>
      <c r="F13">
        <v>422.6</v>
      </c>
      <c r="G13">
        <v>999</v>
      </c>
      <c r="H13">
        <v>33.450000000000003</v>
      </c>
      <c r="J13">
        <v>4.32</v>
      </c>
    </row>
    <row r="14" spans="1:10" x14ac:dyDescent="0.25">
      <c r="A14" t="s">
        <v>13</v>
      </c>
      <c r="D14">
        <v>0</v>
      </c>
      <c r="E14">
        <v>1.1999999999999999E-3</v>
      </c>
      <c r="F14">
        <v>0.05</v>
      </c>
      <c r="G14">
        <v>735</v>
      </c>
      <c r="H14">
        <v>0.09</v>
      </c>
      <c r="J14">
        <v>0.14000000000000001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E00A5-B21E-47BA-83BE-1DF7B9087E95}">
  <dimension ref="A1:J16"/>
  <sheetViews>
    <sheetView workbookViewId="0">
      <selection activeCell="B10" sqref="B10:E14"/>
    </sheetView>
  </sheetViews>
  <sheetFormatPr defaultColWidth="9.140625" defaultRowHeight="15" x14ac:dyDescent="0.25"/>
  <cols>
    <col min="1" max="16384" width="9.140625" style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2.4129999999999998</v>
      </c>
      <c r="D4" s="1">
        <v>0.51</v>
      </c>
      <c r="E4" s="1">
        <v>2.0385</v>
      </c>
      <c r="F4" s="1">
        <v>0.65</v>
      </c>
      <c r="G4" s="1">
        <v>990</v>
      </c>
      <c r="H4" s="1">
        <v>0.74</v>
      </c>
      <c r="I4" s="1">
        <v>214.7</v>
      </c>
      <c r="J4" s="1">
        <v>0.36</v>
      </c>
    </row>
    <row r="5" spans="1:10" x14ac:dyDescent="0.25">
      <c r="A5" s="1">
        <v>2</v>
      </c>
      <c r="B5" s="1" t="s">
        <v>11</v>
      </c>
      <c r="C5" s="1">
        <v>3.4870000000000001</v>
      </c>
      <c r="D5" s="1">
        <v>0.99</v>
      </c>
      <c r="E5" s="1">
        <v>3.9232999999999998</v>
      </c>
      <c r="F5" s="1">
        <v>6.83</v>
      </c>
      <c r="G5" s="1">
        <v>998</v>
      </c>
      <c r="H5" s="1">
        <v>0.08</v>
      </c>
      <c r="I5" s="1">
        <v>213.3</v>
      </c>
      <c r="J5" s="1">
        <v>0.23</v>
      </c>
    </row>
    <row r="6" spans="1:10" x14ac:dyDescent="0.25">
      <c r="A6" s="1">
        <v>3</v>
      </c>
      <c r="B6" s="1" t="s">
        <v>11</v>
      </c>
      <c r="C6" s="1">
        <v>3.9929999999999999</v>
      </c>
      <c r="D6" s="1">
        <v>1.95</v>
      </c>
      <c r="E6" s="1">
        <v>7.7588999999999997</v>
      </c>
      <c r="F6" s="1">
        <v>43.05</v>
      </c>
      <c r="G6" s="1">
        <v>998</v>
      </c>
      <c r="H6" s="1">
        <v>0.18</v>
      </c>
      <c r="I6" s="1">
        <v>215.7</v>
      </c>
      <c r="J6" s="1">
        <v>0.37</v>
      </c>
    </row>
    <row r="7" spans="1:10" x14ac:dyDescent="0.25">
      <c r="A7" s="1">
        <v>4</v>
      </c>
      <c r="B7" s="1" t="s">
        <v>11</v>
      </c>
      <c r="C7" s="1">
        <v>4.117</v>
      </c>
      <c r="D7" s="1">
        <v>0.92</v>
      </c>
      <c r="E7" s="1">
        <v>3.6585000000000001</v>
      </c>
      <c r="F7" s="1">
        <v>26.98</v>
      </c>
      <c r="G7" s="1">
        <v>999</v>
      </c>
      <c r="H7" s="1">
        <v>7.0000000000000007E-2</v>
      </c>
      <c r="I7" s="1">
        <v>217</v>
      </c>
      <c r="J7" s="1">
        <v>0.32</v>
      </c>
    </row>
    <row r="8" spans="1:10" x14ac:dyDescent="0.25">
      <c r="A8" s="1">
        <v>5</v>
      </c>
      <c r="B8" s="1" t="s">
        <v>11</v>
      </c>
      <c r="C8" s="1">
        <v>4.3330000000000002</v>
      </c>
      <c r="D8" s="1">
        <v>1.1299999999999999</v>
      </c>
      <c r="E8" s="1">
        <v>4.4923000000000002</v>
      </c>
      <c r="F8" s="1">
        <v>10.26</v>
      </c>
      <c r="G8" s="1">
        <v>986</v>
      </c>
      <c r="H8" s="1">
        <v>1.02</v>
      </c>
      <c r="I8" s="1">
        <v>219.9</v>
      </c>
      <c r="J8" s="1">
        <v>1.06</v>
      </c>
    </row>
    <row r="9" spans="1:10" x14ac:dyDescent="0.25">
      <c r="A9" s="1">
        <v>6</v>
      </c>
      <c r="B9" s="1" t="s">
        <v>11</v>
      </c>
      <c r="C9" s="1">
        <v>6.5469999999999997</v>
      </c>
      <c r="D9" s="1">
        <v>0.56999999999999995</v>
      </c>
      <c r="E9" s="1">
        <v>2.2484000000000002</v>
      </c>
      <c r="F9" s="1">
        <v>7.18</v>
      </c>
      <c r="G9" s="1">
        <v>997</v>
      </c>
      <c r="H9" s="1">
        <v>0.36</v>
      </c>
      <c r="I9" s="1">
        <v>219.5</v>
      </c>
      <c r="J9" s="1">
        <v>0.17</v>
      </c>
    </row>
    <row r="10" spans="1:10" x14ac:dyDescent="0.25">
      <c r="A10" s="1">
        <v>7</v>
      </c>
      <c r="B10" s="1" t="s">
        <v>110</v>
      </c>
      <c r="C10" s="1">
        <v>7.95</v>
      </c>
      <c r="D10" s="1">
        <v>78.53</v>
      </c>
      <c r="E10" s="1">
        <v>312.1576</v>
      </c>
      <c r="F10" s="1">
        <v>962.99</v>
      </c>
      <c r="G10" s="1">
        <v>911</v>
      </c>
      <c r="H10" s="1">
        <v>3.94</v>
      </c>
      <c r="I10" s="1">
        <v>221.9</v>
      </c>
      <c r="J10" s="1">
        <v>1.55</v>
      </c>
    </row>
    <row r="11" spans="1:10" x14ac:dyDescent="0.25">
      <c r="A11" s="1">
        <v>8</v>
      </c>
      <c r="B11" s="1" t="s">
        <v>107</v>
      </c>
      <c r="C11" s="1">
        <v>9.73</v>
      </c>
      <c r="D11" s="1">
        <v>0.18</v>
      </c>
      <c r="E11" s="1">
        <v>0.70889999999999997</v>
      </c>
      <c r="F11" s="1">
        <v>5.25</v>
      </c>
      <c r="G11" s="1">
        <v>993</v>
      </c>
      <c r="H11" s="1">
        <v>0.69</v>
      </c>
      <c r="I11" s="1">
        <v>228.7</v>
      </c>
      <c r="J11" s="1">
        <v>0.85</v>
      </c>
    </row>
    <row r="12" spans="1:10" s="2" customFormat="1" x14ac:dyDescent="0.25">
      <c r="A12" s="2">
        <v>9</v>
      </c>
      <c r="B12" s="2" t="s">
        <v>18</v>
      </c>
      <c r="C12" s="2">
        <v>9.8629999999999995</v>
      </c>
      <c r="D12" s="2">
        <v>10.85</v>
      </c>
      <c r="E12" s="2">
        <v>43.125399999999999</v>
      </c>
      <c r="F12" s="2">
        <v>421.79</v>
      </c>
      <c r="G12" s="2">
        <v>987</v>
      </c>
      <c r="H12" s="2">
        <v>1.1399999999999999</v>
      </c>
      <c r="I12" s="2">
        <v>223.7</v>
      </c>
      <c r="J12" s="2">
        <v>0.87</v>
      </c>
    </row>
    <row r="13" spans="1:10" x14ac:dyDescent="0.25">
      <c r="A13" s="1">
        <v>10</v>
      </c>
      <c r="B13" s="1" t="s">
        <v>108</v>
      </c>
      <c r="C13" s="1">
        <v>10.220000000000001</v>
      </c>
      <c r="D13" s="1">
        <v>0.51</v>
      </c>
      <c r="E13" s="1">
        <v>2.0465</v>
      </c>
      <c r="F13" s="1">
        <v>9.43</v>
      </c>
      <c r="G13" s="1">
        <v>996</v>
      </c>
      <c r="H13" s="1">
        <v>0.28000000000000003</v>
      </c>
      <c r="I13" s="1">
        <v>221.9</v>
      </c>
      <c r="J13" s="1">
        <v>0.82</v>
      </c>
    </row>
    <row r="14" spans="1:10" x14ac:dyDescent="0.25">
      <c r="A14" s="1">
        <v>11</v>
      </c>
      <c r="B14" s="1" t="s">
        <v>14</v>
      </c>
      <c r="C14" s="1">
        <v>10.723000000000001</v>
      </c>
      <c r="D14" s="1">
        <v>3.86</v>
      </c>
      <c r="E14" s="1">
        <v>15.3437</v>
      </c>
      <c r="F14" s="1">
        <v>9.7899999999999991</v>
      </c>
      <c r="G14" s="1">
        <v>965</v>
      </c>
      <c r="H14" s="1">
        <v>1.93</v>
      </c>
      <c r="I14" s="1">
        <v>225.2</v>
      </c>
      <c r="J14" s="1">
        <v>0.65</v>
      </c>
    </row>
    <row r="15" spans="1:10" x14ac:dyDescent="0.25">
      <c r="A15" s="1" t="s">
        <v>12</v>
      </c>
      <c r="D15" s="1">
        <v>78.53</v>
      </c>
      <c r="E15" s="1">
        <v>312.1576</v>
      </c>
      <c r="F15" s="1">
        <v>962.99</v>
      </c>
      <c r="G15" s="1">
        <v>999</v>
      </c>
      <c r="H15" s="1">
        <v>3.94</v>
      </c>
      <c r="J15" s="1">
        <v>1.55</v>
      </c>
    </row>
    <row r="16" spans="1:10" x14ac:dyDescent="0.25">
      <c r="A16" s="1" t="s">
        <v>13</v>
      </c>
      <c r="D16" s="1">
        <v>0.18</v>
      </c>
      <c r="E16" s="1">
        <v>0.70889999999999997</v>
      </c>
      <c r="F16" s="1">
        <v>0.65</v>
      </c>
      <c r="G16" s="1">
        <v>911</v>
      </c>
      <c r="H16" s="1">
        <v>7.0000000000000007E-2</v>
      </c>
      <c r="J16" s="1">
        <v>0.17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B407-FD41-4AA9-BADE-7D0B6F54591B}">
  <dimension ref="A1:J20"/>
  <sheetViews>
    <sheetView workbookViewId="0">
      <selection activeCell="B13" sqref="B13:E18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0.33700000000000002</v>
      </c>
      <c r="D4">
        <v>0</v>
      </c>
      <c r="E4">
        <v>6.8999999999999999E-3</v>
      </c>
      <c r="F4">
        <v>0.06</v>
      </c>
      <c r="G4" t="s">
        <v>11</v>
      </c>
      <c r="H4" t="s">
        <v>11</v>
      </c>
      <c r="I4" t="s">
        <v>11</v>
      </c>
      <c r="J4" t="s">
        <v>11</v>
      </c>
    </row>
    <row r="5" spans="1:10" x14ac:dyDescent="0.25">
      <c r="A5">
        <v>2</v>
      </c>
      <c r="B5" t="s">
        <v>11</v>
      </c>
      <c r="C5">
        <v>0.86299999999999999</v>
      </c>
      <c r="D5">
        <v>4.8600000000000003</v>
      </c>
      <c r="E5">
        <v>17.243600000000001</v>
      </c>
      <c r="F5">
        <v>27.31</v>
      </c>
      <c r="G5">
        <v>996</v>
      </c>
      <c r="H5">
        <v>0.37</v>
      </c>
      <c r="I5">
        <v>221.8</v>
      </c>
      <c r="J5">
        <v>0.75</v>
      </c>
    </row>
    <row r="6" spans="1:10" x14ac:dyDescent="0.25">
      <c r="A6">
        <v>3</v>
      </c>
      <c r="B6" t="s">
        <v>11</v>
      </c>
      <c r="C6">
        <v>1.29</v>
      </c>
      <c r="D6">
        <v>2.4700000000000002</v>
      </c>
      <c r="E6">
        <v>8.7644000000000002</v>
      </c>
      <c r="F6">
        <v>33.44</v>
      </c>
      <c r="G6">
        <v>1000</v>
      </c>
      <c r="H6">
        <v>0.01</v>
      </c>
      <c r="I6">
        <v>224.9</v>
      </c>
      <c r="J6">
        <v>0.12</v>
      </c>
    </row>
    <row r="7" spans="1:10" x14ac:dyDescent="0.25">
      <c r="A7">
        <v>4</v>
      </c>
      <c r="B7" t="s">
        <v>11</v>
      </c>
      <c r="C7">
        <v>1.51</v>
      </c>
      <c r="D7">
        <v>1.25</v>
      </c>
      <c r="E7">
        <v>4.4465000000000003</v>
      </c>
      <c r="F7">
        <v>38.18</v>
      </c>
      <c r="G7">
        <v>1000</v>
      </c>
      <c r="H7">
        <v>0.01</v>
      </c>
      <c r="I7">
        <v>224</v>
      </c>
      <c r="J7">
        <v>0.11</v>
      </c>
    </row>
    <row r="8" spans="1:10" x14ac:dyDescent="0.25">
      <c r="A8">
        <v>5</v>
      </c>
      <c r="B8" t="s">
        <v>11</v>
      </c>
      <c r="C8">
        <v>1.597</v>
      </c>
      <c r="D8">
        <v>2.64</v>
      </c>
      <c r="E8">
        <v>9.3598999999999997</v>
      </c>
      <c r="F8">
        <v>40.5</v>
      </c>
      <c r="G8">
        <v>1000</v>
      </c>
      <c r="H8">
        <v>0.01</v>
      </c>
      <c r="I8">
        <v>224.2</v>
      </c>
      <c r="J8">
        <v>7.0000000000000007E-2</v>
      </c>
    </row>
    <row r="9" spans="1:10" x14ac:dyDescent="0.25">
      <c r="A9">
        <v>6</v>
      </c>
      <c r="B9" t="s">
        <v>11</v>
      </c>
      <c r="C9">
        <v>1.92</v>
      </c>
      <c r="D9">
        <v>3.56</v>
      </c>
      <c r="E9">
        <v>12.6075</v>
      </c>
      <c r="F9">
        <v>45.3</v>
      </c>
      <c r="G9">
        <v>1000</v>
      </c>
      <c r="H9">
        <v>0.03</v>
      </c>
      <c r="I9">
        <v>224.5</v>
      </c>
      <c r="J9">
        <v>0.19</v>
      </c>
    </row>
    <row r="10" spans="1:10" x14ac:dyDescent="0.25">
      <c r="A10">
        <v>7</v>
      </c>
      <c r="B10" t="s">
        <v>11</v>
      </c>
      <c r="C10">
        <v>2.2799999999999998</v>
      </c>
      <c r="D10">
        <v>4.59</v>
      </c>
      <c r="E10">
        <v>16.2698</v>
      </c>
      <c r="F10">
        <v>36.119999999999997</v>
      </c>
      <c r="G10">
        <v>994</v>
      </c>
      <c r="H10">
        <v>1.04</v>
      </c>
      <c r="I10">
        <v>226.6</v>
      </c>
      <c r="J10">
        <v>1.24</v>
      </c>
    </row>
    <row r="11" spans="1:10" x14ac:dyDescent="0.25">
      <c r="A11">
        <v>8</v>
      </c>
      <c r="B11" t="s">
        <v>11</v>
      </c>
      <c r="C11">
        <v>6.6470000000000002</v>
      </c>
      <c r="D11">
        <v>1.22</v>
      </c>
      <c r="E11">
        <v>4.3304999999999998</v>
      </c>
      <c r="F11">
        <v>60.15</v>
      </c>
      <c r="G11" t="s">
        <v>11</v>
      </c>
      <c r="H11" t="s">
        <v>11</v>
      </c>
      <c r="I11" t="s">
        <v>11</v>
      </c>
      <c r="J11" t="s">
        <v>11</v>
      </c>
    </row>
    <row r="12" spans="1:10" x14ac:dyDescent="0.25">
      <c r="A12">
        <v>9</v>
      </c>
      <c r="B12" t="s">
        <v>11</v>
      </c>
      <c r="C12">
        <v>6.7729999999999997</v>
      </c>
      <c r="D12">
        <v>0</v>
      </c>
      <c r="E12">
        <v>1.67E-2</v>
      </c>
      <c r="F12">
        <v>0.36</v>
      </c>
      <c r="G12" t="s">
        <v>11</v>
      </c>
      <c r="H12" t="s">
        <v>11</v>
      </c>
      <c r="I12" t="s">
        <v>11</v>
      </c>
      <c r="J12" t="s">
        <v>11</v>
      </c>
    </row>
    <row r="13" spans="1:10" x14ac:dyDescent="0.25">
      <c r="A13">
        <v>10</v>
      </c>
      <c r="B13" t="s">
        <v>110</v>
      </c>
      <c r="C13">
        <v>7.36</v>
      </c>
      <c r="D13">
        <v>71.36</v>
      </c>
      <c r="E13">
        <v>253.00020000000001</v>
      </c>
      <c r="F13">
        <v>754.59</v>
      </c>
      <c r="G13">
        <v>936</v>
      </c>
      <c r="H13">
        <v>3.22</v>
      </c>
      <c r="I13">
        <v>223.5</v>
      </c>
      <c r="J13">
        <v>3.59</v>
      </c>
    </row>
    <row r="14" spans="1:10" x14ac:dyDescent="0.25">
      <c r="A14">
        <v>11</v>
      </c>
      <c r="B14" t="s">
        <v>107</v>
      </c>
      <c r="C14">
        <v>8.74</v>
      </c>
      <c r="D14">
        <v>0.18</v>
      </c>
      <c r="E14">
        <v>0.62939999999999996</v>
      </c>
      <c r="F14">
        <v>2.76</v>
      </c>
      <c r="G14">
        <v>993</v>
      </c>
      <c r="H14">
        <v>1</v>
      </c>
      <c r="I14">
        <v>237.6</v>
      </c>
      <c r="J14">
        <v>0.97</v>
      </c>
    </row>
    <row r="15" spans="1:10" x14ac:dyDescent="0.25">
      <c r="A15">
        <v>12</v>
      </c>
      <c r="B15" t="s">
        <v>11</v>
      </c>
      <c r="C15">
        <v>9.0169999999999995</v>
      </c>
      <c r="D15">
        <v>0</v>
      </c>
      <c r="E15">
        <v>1.3899999999999999E-2</v>
      </c>
      <c r="F15">
        <v>1.38</v>
      </c>
      <c r="G15">
        <v>1000</v>
      </c>
      <c r="H15">
        <v>0.01</v>
      </c>
      <c r="I15">
        <v>230.7</v>
      </c>
      <c r="J15">
        <v>0.14000000000000001</v>
      </c>
    </row>
    <row r="16" spans="1:10" s="3" customFormat="1" x14ac:dyDescent="0.25">
      <c r="A16" s="3">
        <v>13</v>
      </c>
      <c r="B16" s="3" t="s">
        <v>18</v>
      </c>
      <c r="C16" s="3">
        <v>9.2370000000000001</v>
      </c>
      <c r="D16" s="3">
        <v>2.99</v>
      </c>
      <c r="E16" s="3">
        <v>10.6167</v>
      </c>
      <c r="F16" s="3">
        <v>81.69</v>
      </c>
      <c r="G16" s="3">
        <v>952</v>
      </c>
      <c r="H16" s="3">
        <v>4.26</v>
      </c>
      <c r="I16" s="3">
        <v>224.3</v>
      </c>
      <c r="J16" s="3">
        <v>0.93</v>
      </c>
    </row>
    <row r="17" spans="1:10" x14ac:dyDescent="0.25">
      <c r="A17">
        <v>14</v>
      </c>
      <c r="B17" t="s">
        <v>11</v>
      </c>
      <c r="C17">
        <v>9.48</v>
      </c>
      <c r="D17">
        <v>0</v>
      </c>
      <c r="E17">
        <v>5.0000000000000001E-4</v>
      </c>
      <c r="F17">
        <v>0</v>
      </c>
      <c r="G17">
        <v>1000</v>
      </c>
      <c r="H17">
        <v>0</v>
      </c>
      <c r="I17">
        <v>225.1</v>
      </c>
      <c r="J17">
        <v>0.08</v>
      </c>
    </row>
    <row r="18" spans="1:10" x14ac:dyDescent="0.25">
      <c r="A18">
        <v>15</v>
      </c>
      <c r="B18" t="s">
        <v>14</v>
      </c>
      <c r="C18">
        <v>9.5570000000000004</v>
      </c>
      <c r="D18">
        <v>4.87</v>
      </c>
      <c r="E18">
        <v>17.256699999999999</v>
      </c>
      <c r="F18">
        <v>0.63</v>
      </c>
      <c r="G18">
        <v>919</v>
      </c>
      <c r="H18">
        <v>4.6100000000000003</v>
      </c>
      <c r="I18">
        <v>222</v>
      </c>
      <c r="J18">
        <v>4.01</v>
      </c>
    </row>
    <row r="19" spans="1:10" x14ac:dyDescent="0.25">
      <c r="A19" t="s">
        <v>12</v>
      </c>
      <c r="D19">
        <v>71.36</v>
      </c>
      <c r="E19">
        <v>253.00020000000001</v>
      </c>
      <c r="F19">
        <v>754.59</v>
      </c>
      <c r="G19">
        <v>1000</v>
      </c>
      <c r="H19">
        <v>4.6100000000000003</v>
      </c>
      <c r="J19">
        <v>4.01</v>
      </c>
    </row>
    <row r="20" spans="1:10" x14ac:dyDescent="0.25">
      <c r="A20" t="s">
        <v>13</v>
      </c>
      <c r="D20">
        <v>0</v>
      </c>
      <c r="E20">
        <v>5.0000000000000001E-4</v>
      </c>
      <c r="F20">
        <v>0</v>
      </c>
      <c r="G20">
        <v>919</v>
      </c>
      <c r="H20">
        <v>0</v>
      </c>
      <c r="J20">
        <v>7.0000000000000007E-2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4A73-EE9F-4F38-BA49-4B38A12BC747}">
  <dimension ref="A1:J22"/>
  <sheetViews>
    <sheetView topLeftCell="A9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0.26700000000000002</v>
      </c>
      <c r="D4">
        <v>0.08</v>
      </c>
      <c r="E4">
        <v>0.50290000000000001</v>
      </c>
      <c r="F4">
        <v>0.8</v>
      </c>
      <c r="G4">
        <v>959</v>
      </c>
      <c r="H4">
        <v>3.65</v>
      </c>
      <c r="I4">
        <v>253.8</v>
      </c>
      <c r="J4">
        <v>1.96</v>
      </c>
    </row>
    <row r="5" spans="1:10" x14ac:dyDescent="0.25">
      <c r="A5">
        <v>2</v>
      </c>
      <c r="B5" t="s">
        <v>11</v>
      </c>
      <c r="C5">
        <v>2.0099999999999998</v>
      </c>
      <c r="D5">
        <v>1.35</v>
      </c>
      <c r="E5">
        <v>8.9722000000000008</v>
      </c>
      <c r="F5">
        <v>9.1199999999999992</v>
      </c>
      <c r="G5">
        <v>951</v>
      </c>
      <c r="H5">
        <v>6.99</v>
      </c>
      <c r="I5">
        <v>225.5</v>
      </c>
      <c r="J5">
        <v>3.46</v>
      </c>
    </row>
    <row r="6" spans="1:10" x14ac:dyDescent="0.25">
      <c r="A6">
        <v>3</v>
      </c>
      <c r="B6" t="s">
        <v>11</v>
      </c>
      <c r="C6">
        <v>3.173</v>
      </c>
      <c r="D6">
        <v>1.24</v>
      </c>
      <c r="E6">
        <v>8.2372999999999994</v>
      </c>
      <c r="F6">
        <v>10.86</v>
      </c>
      <c r="G6">
        <v>999</v>
      </c>
      <c r="H6">
        <v>0.13</v>
      </c>
      <c r="I6">
        <v>219.8</v>
      </c>
      <c r="J6">
        <v>0.5</v>
      </c>
    </row>
    <row r="7" spans="1:10" x14ac:dyDescent="0.25">
      <c r="A7">
        <v>4</v>
      </c>
      <c r="B7" t="s">
        <v>11</v>
      </c>
      <c r="C7">
        <v>3.7170000000000001</v>
      </c>
      <c r="D7">
        <v>1.1499999999999999</v>
      </c>
      <c r="E7">
        <v>7.6684999999999999</v>
      </c>
      <c r="F7">
        <v>13.22</v>
      </c>
      <c r="G7">
        <v>999</v>
      </c>
      <c r="H7">
        <v>0.16</v>
      </c>
      <c r="I7">
        <v>217.1</v>
      </c>
      <c r="J7">
        <v>0.08</v>
      </c>
    </row>
    <row r="8" spans="1:10" x14ac:dyDescent="0.25">
      <c r="A8">
        <v>5</v>
      </c>
      <c r="B8" t="s">
        <v>11</v>
      </c>
      <c r="C8">
        <v>4.4669999999999996</v>
      </c>
      <c r="D8">
        <v>1.56</v>
      </c>
      <c r="E8">
        <v>10.338200000000001</v>
      </c>
      <c r="F8">
        <v>14.06</v>
      </c>
      <c r="G8">
        <v>999</v>
      </c>
      <c r="H8">
        <v>0.12</v>
      </c>
      <c r="I8">
        <v>218.3</v>
      </c>
      <c r="J8">
        <v>0.52</v>
      </c>
    </row>
    <row r="9" spans="1:10" x14ac:dyDescent="0.25">
      <c r="A9">
        <v>6</v>
      </c>
      <c r="B9" t="s">
        <v>11</v>
      </c>
      <c r="C9">
        <v>4.9470000000000001</v>
      </c>
      <c r="D9">
        <v>0.75</v>
      </c>
      <c r="E9">
        <v>4.9583000000000004</v>
      </c>
      <c r="F9">
        <v>13.74</v>
      </c>
      <c r="G9">
        <v>999</v>
      </c>
      <c r="H9">
        <v>0.1</v>
      </c>
      <c r="I9">
        <v>223.3</v>
      </c>
      <c r="J9">
        <v>0.65</v>
      </c>
    </row>
    <row r="10" spans="1:10" x14ac:dyDescent="0.25">
      <c r="A10">
        <v>7</v>
      </c>
      <c r="B10" t="s">
        <v>11</v>
      </c>
      <c r="C10">
        <v>5.3970000000000002</v>
      </c>
      <c r="D10">
        <v>1.81</v>
      </c>
      <c r="E10">
        <v>12.036199999999999</v>
      </c>
      <c r="F10">
        <v>19.7</v>
      </c>
      <c r="G10">
        <v>988</v>
      </c>
      <c r="H10">
        <v>1.47</v>
      </c>
      <c r="I10">
        <v>227.7</v>
      </c>
      <c r="J10">
        <v>1.25</v>
      </c>
    </row>
    <row r="11" spans="1:10" x14ac:dyDescent="0.25">
      <c r="A11">
        <v>8</v>
      </c>
      <c r="B11" t="s">
        <v>11</v>
      </c>
      <c r="C11">
        <v>6.1</v>
      </c>
      <c r="D11">
        <v>0.37</v>
      </c>
      <c r="E11">
        <v>2.4903</v>
      </c>
      <c r="F11">
        <v>8.5399999999999991</v>
      </c>
      <c r="G11">
        <v>999</v>
      </c>
      <c r="H11">
        <v>0.1</v>
      </c>
      <c r="I11">
        <v>232.7</v>
      </c>
      <c r="J11">
        <v>0.06</v>
      </c>
    </row>
    <row r="12" spans="1:10" x14ac:dyDescent="0.25">
      <c r="A12">
        <v>9</v>
      </c>
      <c r="B12" t="s">
        <v>11</v>
      </c>
      <c r="C12">
        <v>6.65</v>
      </c>
      <c r="D12">
        <v>0.72</v>
      </c>
      <c r="E12">
        <v>4.7827000000000002</v>
      </c>
      <c r="F12">
        <v>5.95</v>
      </c>
      <c r="G12">
        <v>886</v>
      </c>
      <c r="H12">
        <v>15.91</v>
      </c>
      <c r="I12">
        <v>234</v>
      </c>
      <c r="J12">
        <v>3.98</v>
      </c>
    </row>
    <row r="13" spans="1:10" x14ac:dyDescent="0.25">
      <c r="A13">
        <v>10</v>
      </c>
      <c r="B13" t="s">
        <v>11</v>
      </c>
      <c r="C13">
        <v>7.87</v>
      </c>
      <c r="D13">
        <v>0.21</v>
      </c>
      <c r="E13">
        <v>1.369</v>
      </c>
      <c r="F13">
        <v>1.23</v>
      </c>
      <c r="G13">
        <v>610</v>
      </c>
      <c r="H13">
        <v>65.319999999999993</v>
      </c>
      <c r="I13">
        <v>234.3</v>
      </c>
      <c r="J13">
        <v>9.08</v>
      </c>
    </row>
    <row r="14" spans="1:10" x14ac:dyDescent="0.25">
      <c r="A14">
        <v>11</v>
      </c>
      <c r="B14" t="s">
        <v>11</v>
      </c>
      <c r="C14">
        <v>9.1769999999999996</v>
      </c>
      <c r="D14">
        <v>0</v>
      </c>
      <c r="E14">
        <v>1.9599999999999999E-2</v>
      </c>
      <c r="F14">
        <v>0.13</v>
      </c>
      <c r="G14">
        <v>926</v>
      </c>
      <c r="H14">
        <v>5.67</v>
      </c>
      <c r="I14">
        <v>209</v>
      </c>
      <c r="J14">
        <v>1.75</v>
      </c>
    </row>
    <row r="15" spans="1:10" x14ac:dyDescent="0.25">
      <c r="A15">
        <v>12</v>
      </c>
      <c r="B15" t="s">
        <v>11</v>
      </c>
      <c r="C15">
        <v>9.4030000000000005</v>
      </c>
      <c r="D15">
        <v>0</v>
      </c>
      <c r="E15">
        <v>1.1900000000000001E-2</v>
      </c>
      <c r="F15">
        <v>1.1200000000000001</v>
      </c>
      <c r="G15">
        <v>1000</v>
      </c>
      <c r="H15">
        <v>0.03</v>
      </c>
      <c r="I15">
        <v>239.6</v>
      </c>
      <c r="J15">
        <v>0.3</v>
      </c>
    </row>
    <row r="16" spans="1:10" s="3" customFormat="1" x14ac:dyDescent="0.25">
      <c r="A16" s="3">
        <v>13</v>
      </c>
      <c r="B16" s="3" t="s">
        <v>110</v>
      </c>
      <c r="C16" s="3">
        <v>10.92</v>
      </c>
      <c r="D16" s="3">
        <v>82.5</v>
      </c>
      <c r="E16" s="3">
        <v>548.41420000000005</v>
      </c>
      <c r="F16" s="3">
        <v>1084.1400000000001</v>
      </c>
      <c r="G16" s="3">
        <v>897</v>
      </c>
      <c r="H16" s="3">
        <v>5.0199999999999996</v>
      </c>
      <c r="I16" s="3">
        <v>222.3</v>
      </c>
      <c r="J16" s="3">
        <v>2.08</v>
      </c>
    </row>
    <row r="17" spans="1:10" s="3" customFormat="1" x14ac:dyDescent="0.25">
      <c r="A17" s="3">
        <v>14</v>
      </c>
      <c r="B17" s="3" t="s">
        <v>18</v>
      </c>
      <c r="C17" s="3">
        <v>13.513</v>
      </c>
      <c r="D17" s="3">
        <v>7.16</v>
      </c>
      <c r="E17" s="3">
        <v>47.615699999999997</v>
      </c>
      <c r="F17" s="3">
        <v>396.81</v>
      </c>
      <c r="G17" s="3">
        <v>970</v>
      </c>
      <c r="H17" s="3">
        <v>4.6900000000000004</v>
      </c>
      <c r="I17" s="3">
        <v>221.1</v>
      </c>
      <c r="J17" s="3">
        <v>2.41</v>
      </c>
    </row>
    <row r="18" spans="1:10" x14ac:dyDescent="0.25">
      <c r="A18">
        <v>15</v>
      </c>
      <c r="B18" t="s">
        <v>108</v>
      </c>
      <c r="C18">
        <v>14.363</v>
      </c>
      <c r="D18">
        <v>0.03</v>
      </c>
      <c r="E18">
        <v>0.23</v>
      </c>
      <c r="F18">
        <v>0.48</v>
      </c>
      <c r="G18">
        <v>997</v>
      </c>
      <c r="H18">
        <v>0.17</v>
      </c>
      <c r="I18">
        <v>228.2</v>
      </c>
      <c r="J18">
        <v>0.51</v>
      </c>
    </row>
    <row r="19" spans="1:10" x14ac:dyDescent="0.25">
      <c r="A19">
        <v>16</v>
      </c>
      <c r="B19" t="s">
        <v>109</v>
      </c>
      <c r="C19">
        <v>15.127000000000001</v>
      </c>
      <c r="D19">
        <v>0.51</v>
      </c>
      <c r="E19">
        <v>3.4194</v>
      </c>
      <c r="F19">
        <v>1.39</v>
      </c>
      <c r="G19">
        <v>980</v>
      </c>
      <c r="H19">
        <v>1.64</v>
      </c>
      <c r="I19">
        <v>230.6</v>
      </c>
      <c r="J19">
        <v>0.94</v>
      </c>
    </row>
    <row r="20" spans="1:10" x14ac:dyDescent="0.25">
      <c r="A20">
        <v>17</v>
      </c>
      <c r="B20" t="s">
        <v>55</v>
      </c>
      <c r="C20">
        <v>17.38</v>
      </c>
      <c r="D20">
        <v>0.56000000000000005</v>
      </c>
      <c r="E20">
        <v>3.7027000000000001</v>
      </c>
      <c r="F20">
        <v>0.77</v>
      </c>
      <c r="G20">
        <v>891</v>
      </c>
      <c r="H20">
        <v>15.3</v>
      </c>
      <c r="I20">
        <v>224.6</v>
      </c>
      <c r="J20">
        <v>1.66</v>
      </c>
    </row>
    <row r="21" spans="1:10" x14ac:dyDescent="0.25">
      <c r="A21" t="s">
        <v>12</v>
      </c>
      <c r="D21">
        <v>82.5</v>
      </c>
      <c r="E21">
        <v>548.41420000000005</v>
      </c>
      <c r="F21">
        <v>1084.1400000000001</v>
      </c>
      <c r="G21">
        <v>1000</v>
      </c>
      <c r="H21">
        <v>65.319999999999993</v>
      </c>
      <c r="J21">
        <v>9.08</v>
      </c>
    </row>
    <row r="22" spans="1:10" x14ac:dyDescent="0.25">
      <c r="A22" t="s">
        <v>13</v>
      </c>
      <c r="D22">
        <v>0</v>
      </c>
      <c r="E22">
        <v>1.1900000000000001E-2</v>
      </c>
      <c r="F22">
        <v>0.13</v>
      </c>
      <c r="G22">
        <v>610</v>
      </c>
      <c r="H22">
        <v>0.03</v>
      </c>
      <c r="J22">
        <v>0.06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71BD-7096-404F-8B52-76235947464A}">
  <dimension ref="A1:J16"/>
  <sheetViews>
    <sheetView topLeftCell="A7" workbookViewId="0">
      <selection activeCell="B13" sqref="B13:E14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2.867</v>
      </c>
      <c r="D4">
        <v>1.23</v>
      </c>
      <c r="E4">
        <v>4.6007999999999996</v>
      </c>
      <c r="F4">
        <v>5.77</v>
      </c>
      <c r="G4">
        <v>994</v>
      </c>
      <c r="H4">
        <v>0.51</v>
      </c>
      <c r="I4">
        <v>217.6</v>
      </c>
      <c r="J4">
        <v>0.2</v>
      </c>
    </row>
    <row r="5" spans="1:10" x14ac:dyDescent="0.25">
      <c r="A5">
        <v>2</v>
      </c>
      <c r="B5" t="s">
        <v>11</v>
      </c>
      <c r="C5">
        <v>3.52</v>
      </c>
      <c r="D5">
        <v>2.4500000000000002</v>
      </c>
      <c r="E5">
        <v>9.1327999999999996</v>
      </c>
      <c r="F5">
        <v>11.11</v>
      </c>
      <c r="G5">
        <v>1000</v>
      </c>
      <c r="H5">
        <v>0.09</v>
      </c>
      <c r="I5">
        <v>217.1</v>
      </c>
      <c r="J5">
        <v>0.28000000000000003</v>
      </c>
    </row>
    <row r="6" spans="1:10" x14ac:dyDescent="0.25">
      <c r="A6">
        <v>3</v>
      </c>
      <c r="B6" t="s">
        <v>11</v>
      </c>
      <c r="C6">
        <v>4.2329999999999997</v>
      </c>
      <c r="D6">
        <v>1.91</v>
      </c>
      <c r="E6">
        <v>7.1374000000000004</v>
      </c>
      <c r="F6">
        <v>16.649999999999999</v>
      </c>
      <c r="G6">
        <v>1000</v>
      </c>
      <c r="H6">
        <v>0.03</v>
      </c>
      <c r="I6">
        <v>219.6</v>
      </c>
      <c r="J6">
        <v>0.16</v>
      </c>
    </row>
    <row r="7" spans="1:10" x14ac:dyDescent="0.25">
      <c r="A7">
        <v>4</v>
      </c>
      <c r="B7" t="s">
        <v>11</v>
      </c>
      <c r="C7">
        <v>4.5970000000000004</v>
      </c>
      <c r="D7">
        <v>5.37</v>
      </c>
      <c r="E7">
        <v>20.019600000000001</v>
      </c>
      <c r="F7">
        <v>53.9</v>
      </c>
      <c r="G7">
        <v>996</v>
      </c>
      <c r="H7">
        <v>0.32</v>
      </c>
      <c r="I7">
        <v>218.3</v>
      </c>
      <c r="J7">
        <v>0.7</v>
      </c>
    </row>
    <row r="8" spans="1:10" x14ac:dyDescent="0.25">
      <c r="A8">
        <v>5</v>
      </c>
      <c r="B8" t="s">
        <v>11</v>
      </c>
      <c r="C8">
        <v>5.0830000000000002</v>
      </c>
      <c r="D8">
        <v>1.1399999999999999</v>
      </c>
      <c r="E8">
        <v>4.2427000000000001</v>
      </c>
      <c r="F8">
        <v>17</v>
      </c>
      <c r="G8">
        <v>1000</v>
      </c>
      <c r="H8">
        <v>0.03</v>
      </c>
      <c r="I8">
        <v>217.9</v>
      </c>
      <c r="J8">
        <v>0.22</v>
      </c>
    </row>
    <row r="9" spans="1:10" x14ac:dyDescent="0.25">
      <c r="A9">
        <v>6</v>
      </c>
      <c r="B9" t="s">
        <v>11</v>
      </c>
      <c r="C9">
        <v>5.4269999999999996</v>
      </c>
      <c r="D9">
        <v>1.34</v>
      </c>
      <c r="E9">
        <v>4.9809999999999999</v>
      </c>
      <c r="F9">
        <v>11.21</v>
      </c>
      <c r="G9">
        <v>1000</v>
      </c>
      <c r="H9">
        <v>0.04</v>
      </c>
      <c r="I9">
        <v>218.5</v>
      </c>
      <c r="J9">
        <v>0.18</v>
      </c>
    </row>
    <row r="10" spans="1:10" x14ac:dyDescent="0.25">
      <c r="A10">
        <v>7</v>
      </c>
      <c r="B10" t="s">
        <v>11</v>
      </c>
      <c r="C10">
        <v>6.11</v>
      </c>
      <c r="D10">
        <v>0.93</v>
      </c>
      <c r="E10">
        <v>3.4855</v>
      </c>
      <c r="F10">
        <v>5.31</v>
      </c>
      <c r="G10">
        <v>999</v>
      </c>
      <c r="H10">
        <v>0.04</v>
      </c>
      <c r="I10">
        <v>217.1</v>
      </c>
      <c r="J10">
        <v>0.19</v>
      </c>
    </row>
    <row r="11" spans="1:10" x14ac:dyDescent="0.25">
      <c r="A11">
        <v>8</v>
      </c>
      <c r="B11" t="s">
        <v>11</v>
      </c>
      <c r="C11">
        <v>7.51</v>
      </c>
      <c r="D11">
        <v>0</v>
      </c>
      <c r="E11">
        <v>1.4E-2</v>
      </c>
      <c r="F11">
        <v>1.4</v>
      </c>
      <c r="G11">
        <v>1000</v>
      </c>
      <c r="H11">
        <v>0</v>
      </c>
      <c r="I11">
        <v>216.9</v>
      </c>
      <c r="J11">
        <v>0</v>
      </c>
    </row>
    <row r="12" spans="1:10" x14ac:dyDescent="0.25">
      <c r="A12">
        <v>9</v>
      </c>
      <c r="B12" t="s">
        <v>11</v>
      </c>
      <c r="C12">
        <v>7.5730000000000004</v>
      </c>
      <c r="D12">
        <v>0.03</v>
      </c>
      <c r="E12">
        <v>0.1062</v>
      </c>
      <c r="F12">
        <v>1.37</v>
      </c>
      <c r="G12">
        <v>1000</v>
      </c>
      <c r="H12">
        <v>0</v>
      </c>
      <c r="I12">
        <v>216.9</v>
      </c>
      <c r="J12">
        <v>0.01</v>
      </c>
    </row>
    <row r="13" spans="1:10" s="3" customFormat="1" x14ac:dyDescent="0.25">
      <c r="A13" s="3">
        <v>10</v>
      </c>
      <c r="B13" s="3" t="s">
        <v>16</v>
      </c>
      <c r="C13" s="3">
        <v>9.07</v>
      </c>
      <c r="D13" s="3">
        <v>79.47</v>
      </c>
      <c r="E13" s="3">
        <v>296.33100000000002</v>
      </c>
      <c r="F13" s="3">
        <v>743.41</v>
      </c>
      <c r="G13" s="3">
        <v>943</v>
      </c>
      <c r="H13" s="3">
        <v>2.4</v>
      </c>
      <c r="I13" s="3">
        <v>220.3</v>
      </c>
      <c r="J13" s="3">
        <v>1.27</v>
      </c>
    </row>
    <row r="14" spans="1:10" s="3" customFormat="1" x14ac:dyDescent="0.25">
      <c r="A14" s="3">
        <v>11</v>
      </c>
      <c r="B14" s="3" t="s">
        <v>18</v>
      </c>
      <c r="C14" s="3">
        <v>11.297000000000001</v>
      </c>
      <c r="D14" s="3">
        <v>6.12</v>
      </c>
      <c r="E14" s="3">
        <v>22.8371</v>
      </c>
      <c r="F14" s="3">
        <v>261.06</v>
      </c>
      <c r="G14" s="3">
        <v>979</v>
      </c>
      <c r="H14" s="3">
        <v>2.78</v>
      </c>
      <c r="I14" s="3">
        <v>223.2</v>
      </c>
      <c r="J14" s="3">
        <v>2.25</v>
      </c>
    </row>
    <row r="15" spans="1:10" x14ac:dyDescent="0.25">
      <c r="A15" t="s">
        <v>12</v>
      </c>
      <c r="D15">
        <v>79.47</v>
      </c>
      <c r="E15">
        <v>296.33100000000002</v>
      </c>
      <c r="F15">
        <v>743.41</v>
      </c>
      <c r="G15">
        <v>1000</v>
      </c>
      <c r="H15">
        <v>2.78</v>
      </c>
      <c r="J15">
        <v>2.25</v>
      </c>
    </row>
    <row r="16" spans="1:10" x14ac:dyDescent="0.25">
      <c r="A16" t="s">
        <v>13</v>
      </c>
      <c r="D16">
        <v>0</v>
      </c>
      <c r="E16">
        <v>1.4E-2</v>
      </c>
      <c r="F16">
        <v>1.37</v>
      </c>
      <c r="G16">
        <v>943</v>
      </c>
      <c r="H16">
        <v>0</v>
      </c>
      <c r="J16">
        <v>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5835-3982-4F8F-9808-8B224E019958}">
  <dimension ref="D1:M20"/>
  <sheetViews>
    <sheetView topLeftCell="C2" workbookViewId="0">
      <selection activeCell="E13" sqref="E13:H18"/>
    </sheetView>
  </sheetViews>
  <sheetFormatPr defaultColWidth="8.85546875" defaultRowHeight="15" x14ac:dyDescent="0.25"/>
  <cols>
    <col min="5" max="5" width="19.140625" customWidth="1"/>
  </cols>
  <sheetData>
    <row r="1" spans="4:13" x14ac:dyDescent="0.25">
      <c r="D1" t="s">
        <v>20</v>
      </c>
      <c r="E1" t="s">
        <v>21</v>
      </c>
      <c r="F1" t="s">
        <v>0</v>
      </c>
      <c r="G1" t="s">
        <v>1</v>
      </c>
      <c r="H1" t="s">
        <v>22</v>
      </c>
      <c r="I1" t="s">
        <v>23</v>
      </c>
      <c r="J1" t="s">
        <v>25</v>
      </c>
      <c r="K1" t="s">
        <v>26</v>
      </c>
      <c r="L1" t="s">
        <v>27</v>
      </c>
      <c r="M1" t="s">
        <v>28</v>
      </c>
    </row>
    <row r="2" spans="4:13" x14ac:dyDescent="0.25">
      <c r="D2" t="s">
        <v>4</v>
      </c>
      <c r="F2" t="s">
        <v>5</v>
      </c>
      <c r="G2" t="s">
        <v>6</v>
      </c>
      <c r="H2" t="s">
        <v>7</v>
      </c>
      <c r="I2" t="s">
        <v>8</v>
      </c>
      <c r="K2" t="s">
        <v>6</v>
      </c>
      <c r="L2" t="s">
        <v>29</v>
      </c>
      <c r="M2" t="s">
        <v>6</v>
      </c>
    </row>
    <row r="3" spans="4:13" x14ac:dyDescent="0.25"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</row>
    <row r="4" spans="4:13" x14ac:dyDescent="0.25">
      <c r="D4">
        <v>1</v>
      </c>
      <c r="E4" t="s">
        <v>11</v>
      </c>
      <c r="F4">
        <v>0.78</v>
      </c>
      <c r="G4">
        <v>1.17</v>
      </c>
      <c r="H4">
        <v>5.4774000000000003</v>
      </c>
      <c r="I4">
        <v>6.9</v>
      </c>
      <c r="J4">
        <v>997</v>
      </c>
      <c r="K4">
        <v>0.49</v>
      </c>
      <c r="L4">
        <v>218</v>
      </c>
      <c r="M4">
        <v>0.74</v>
      </c>
    </row>
    <row r="5" spans="4:13" x14ac:dyDescent="0.25">
      <c r="D5">
        <v>2</v>
      </c>
      <c r="E5" t="s">
        <v>11</v>
      </c>
      <c r="F5">
        <v>2.0070000000000001</v>
      </c>
      <c r="G5">
        <v>1.41</v>
      </c>
      <c r="H5">
        <v>6.5811999999999999</v>
      </c>
      <c r="I5">
        <v>10.85</v>
      </c>
      <c r="J5">
        <v>996</v>
      </c>
      <c r="K5">
        <v>0.23</v>
      </c>
      <c r="L5">
        <v>223.2</v>
      </c>
      <c r="M5">
        <v>0.53</v>
      </c>
    </row>
    <row r="6" spans="4:13" x14ac:dyDescent="0.25">
      <c r="D6">
        <v>3</v>
      </c>
      <c r="E6" t="s">
        <v>11</v>
      </c>
      <c r="F6">
        <v>2.27</v>
      </c>
      <c r="G6">
        <v>1.71</v>
      </c>
      <c r="H6">
        <v>7.9888000000000003</v>
      </c>
      <c r="I6">
        <v>13.24</v>
      </c>
      <c r="J6">
        <v>1000</v>
      </c>
      <c r="K6">
        <v>0.05</v>
      </c>
      <c r="L6">
        <v>219.9</v>
      </c>
      <c r="M6">
        <v>0.27</v>
      </c>
    </row>
    <row r="7" spans="4:13" x14ac:dyDescent="0.25">
      <c r="D7">
        <v>4</v>
      </c>
      <c r="E7" t="s">
        <v>11</v>
      </c>
      <c r="F7">
        <v>2.843</v>
      </c>
      <c r="G7">
        <v>1.0900000000000001</v>
      </c>
      <c r="H7">
        <v>5.1269999999999998</v>
      </c>
      <c r="I7">
        <v>16.27</v>
      </c>
      <c r="J7">
        <v>1000</v>
      </c>
      <c r="K7">
        <v>0.03</v>
      </c>
      <c r="L7">
        <v>222.5</v>
      </c>
      <c r="M7">
        <v>0.26</v>
      </c>
    </row>
    <row r="8" spans="4:13" x14ac:dyDescent="0.25">
      <c r="D8">
        <v>5</v>
      </c>
      <c r="E8" t="s">
        <v>11</v>
      </c>
      <c r="F8">
        <v>3.133</v>
      </c>
      <c r="G8">
        <v>1.3</v>
      </c>
      <c r="H8">
        <v>6.0774999999999997</v>
      </c>
      <c r="I8">
        <v>19.04</v>
      </c>
      <c r="J8">
        <v>1000</v>
      </c>
      <c r="K8">
        <v>0.02</v>
      </c>
      <c r="L8">
        <v>223.7</v>
      </c>
      <c r="M8">
        <v>0.14000000000000001</v>
      </c>
    </row>
    <row r="9" spans="4:13" x14ac:dyDescent="0.25">
      <c r="D9">
        <v>6</v>
      </c>
      <c r="E9" t="s">
        <v>11</v>
      </c>
      <c r="F9">
        <v>3.4129999999999998</v>
      </c>
      <c r="G9">
        <v>2.2000000000000002</v>
      </c>
      <c r="H9">
        <v>10.3208</v>
      </c>
      <c r="I9">
        <v>18.21</v>
      </c>
      <c r="J9">
        <v>992</v>
      </c>
      <c r="K9">
        <v>0.81</v>
      </c>
      <c r="L9">
        <v>225</v>
      </c>
      <c r="M9">
        <v>0.9</v>
      </c>
    </row>
    <row r="10" spans="4:13" x14ac:dyDescent="0.25">
      <c r="D10">
        <v>7</v>
      </c>
      <c r="E10" t="s">
        <v>11</v>
      </c>
      <c r="F10">
        <v>4.633</v>
      </c>
      <c r="G10">
        <v>1.1399999999999999</v>
      </c>
      <c r="H10">
        <v>5.3387000000000002</v>
      </c>
      <c r="I10">
        <v>5.12</v>
      </c>
      <c r="J10">
        <v>939</v>
      </c>
      <c r="K10">
        <v>5.18</v>
      </c>
      <c r="L10">
        <v>228.3</v>
      </c>
      <c r="M10">
        <v>2.1800000000000002</v>
      </c>
    </row>
    <row r="11" spans="4:13" x14ac:dyDescent="0.25">
      <c r="D11">
        <v>8</v>
      </c>
      <c r="E11" t="s">
        <v>11</v>
      </c>
      <c r="F11">
        <v>5.8529999999999998</v>
      </c>
      <c r="G11">
        <v>0.03</v>
      </c>
      <c r="H11">
        <v>0.14510000000000001</v>
      </c>
      <c r="I11">
        <v>0.5</v>
      </c>
      <c r="J11">
        <v>740</v>
      </c>
      <c r="K11">
        <v>24.29</v>
      </c>
      <c r="L11">
        <v>212.9</v>
      </c>
      <c r="M11">
        <v>3.96</v>
      </c>
    </row>
    <row r="12" spans="4:13" x14ac:dyDescent="0.25">
      <c r="D12">
        <v>9</v>
      </c>
      <c r="E12" t="s">
        <v>11</v>
      </c>
      <c r="F12">
        <v>7.5469999999999997</v>
      </c>
      <c r="G12">
        <v>0.56000000000000005</v>
      </c>
      <c r="H12">
        <v>2.6267</v>
      </c>
      <c r="I12">
        <v>29.39</v>
      </c>
      <c r="J12" t="s">
        <v>11</v>
      </c>
      <c r="K12" t="s">
        <v>11</v>
      </c>
      <c r="L12" t="s">
        <v>11</v>
      </c>
      <c r="M12" t="s">
        <v>11</v>
      </c>
    </row>
    <row r="13" spans="4:13" x14ac:dyDescent="0.25">
      <c r="D13">
        <v>10</v>
      </c>
      <c r="E13" t="s">
        <v>110</v>
      </c>
      <c r="F13">
        <v>8.35</v>
      </c>
      <c r="G13">
        <v>81.08</v>
      </c>
      <c r="H13">
        <v>379.77589999999998</v>
      </c>
      <c r="I13">
        <v>888.74</v>
      </c>
      <c r="J13">
        <v>910</v>
      </c>
      <c r="K13">
        <v>4.7699999999999996</v>
      </c>
      <c r="L13">
        <v>220</v>
      </c>
      <c r="M13">
        <v>1.79</v>
      </c>
    </row>
    <row r="14" spans="4:13" x14ac:dyDescent="0.25">
      <c r="D14">
        <v>11</v>
      </c>
      <c r="E14" t="s">
        <v>11</v>
      </c>
      <c r="F14">
        <v>10.07</v>
      </c>
      <c r="G14">
        <v>0.05</v>
      </c>
      <c r="H14">
        <v>0.2485</v>
      </c>
      <c r="I14">
        <v>1.33</v>
      </c>
      <c r="J14">
        <v>999</v>
      </c>
      <c r="K14">
        <v>0.11</v>
      </c>
      <c r="L14">
        <v>236.7</v>
      </c>
      <c r="M14">
        <v>0.54</v>
      </c>
    </row>
    <row r="15" spans="4:13" x14ac:dyDescent="0.25">
      <c r="D15">
        <v>12</v>
      </c>
      <c r="E15" t="s">
        <v>107</v>
      </c>
      <c r="F15">
        <v>10.33</v>
      </c>
      <c r="G15">
        <v>0.08</v>
      </c>
      <c r="H15">
        <v>0.35560000000000003</v>
      </c>
      <c r="I15">
        <v>10.53</v>
      </c>
      <c r="J15">
        <v>978</v>
      </c>
      <c r="K15">
        <v>2.06</v>
      </c>
      <c r="L15">
        <v>230</v>
      </c>
      <c r="M15">
        <v>1.02</v>
      </c>
    </row>
    <row r="16" spans="4:13" x14ac:dyDescent="0.25">
      <c r="D16">
        <v>13</v>
      </c>
      <c r="E16" t="s">
        <v>18</v>
      </c>
      <c r="F16">
        <v>10.462999999999999</v>
      </c>
      <c r="G16">
        <v>6.88</v>
      </c>
      <c r="H16">
        <v>32.2072</v>
      </c>
      <c r="I16">
        <v>248.36</v>
      </c>
      <c r="J16">
        <v>989</v>
      </c>
      <c r="K16">
        <v>1.49</v>
      </c>
      <c r="L16">
        <v>222.4</v>
      </c>
      <c r="M16">
        <v>0.82</v>
      </c>
    </row>
    <row r="17" spans="4:13" x14ac:dyDescent="0.25">
      <c r="D17">
        <v>14</v>
      </c>
      <c r="E17" t="s">
        <v>108</v>
      </c>
      <c r="F17">
        <v>11.04</v>
      </c>
      <c r="G17">
        <v>0</v>
      </c>
      <c r="H17">
        <v>1.23E-2</v>
      </c>
      <c r="I17">
        <v>1.26</v>
      </c>
      <c r="J17">
        <v>1000</v>
      </c>
      <c r="K17">
        <v>0</v>
      </c>
      <c r="L17">
        <v>208.5</v>
      </c>
      <c r="M17">
        <v>0.01</v>
      </c>
    </row>
    <row r="18" spans="4:13" x14ac:dyDescent="0.25">
      <c r="D18">
        <v>15</v>
      </c>
      <c r="E18" t="s">
        <v>14</v>
      </c>
      <c r="F18">
        <v>12.622999999999999</v>
      </c>
      <c r="G18">
        <v>1.3</v>
      </c>
      <c r="H18">
        <v>6.1014999999999997</v>
      </c>
      <c r="I18">
        <v>1.72</v>
      </c>
      <c r="J18">
        <v>966</v>
      </c>
      <c r="K18">
        <v>3.68</v>
      </c>
      <c r="L18">
        <v>219.1</v>
      </c>
      <c r="M18">
        <v>2.0099999999999998</v>
      </c>
    </row>
    <row r="19" spans="4:13" x14ac:dyDescent="0.25">
      <c r="D19" t="s">
        <v>12</v>
      </c>
      <c r="G19">
        <v>81.08</v>
      </c>
      <c r="H19">
        <v>379.77589999999998</v>
      </c>
      <c r="I19">
        <v>888.74</v>
      </c>
      <c r="J19">
        <v>1000</v>
      </c>
      <c r="K19">
        <v>24.29</v>
      </c>
      <c r="M19">
        <v>3.96</v>
      </c>
    </row>
    <row r="20" spans="4:13" x14ac:dyDescent="0.25">
      <c r="D20" t="s">
        <v>13</v>
      </c>
      <c r="G20">
        <v>0</v>
      </c>
      <c r="H20">
        <v>1.23E-2</v>
      </c>
      <c r="I20">
        <v>0.5</v>
      </c>
      <c r="J20">
        <v>740</v>
      </c>
      <c r="K20">
        <v>0</v>
      </c>
      <c r="M20">
        <v>0.01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89FB-87B3-487F-AD5D-CE9847F15AF3}">
  <dimension ref="A1:J19"/>
  <sheetViews>
    <sheetView workbookViewId="0">
      <selection activeCell="B12" sqref="B12:E17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0.75</v>
      </c>
      <c r="D4">
        <v>0.43</v>
      </c>
      <c r="E4">
        <v>1.2842</v>
      </c>
      <c r="F4">
        <v>3.28</v>
      </c>
      <c r="G4">
        <v>995</v>
      </c>
      <c r="H4">
        <v>0.56000000000000005</v>
      </c>
      <c r="I4">
        <v>226</v>
      </c>
      <c r="J4">
        <v>0.34</v>
      </c>
    </row>
    <row r="5" spans="1:10" x14ac:dyDescent="0.25">
      <c r="A5">
        <v>2</v>
      </c>
      <c r="B5" t="s">
        <v>11</v>
      </c>
      <c r="C5">
        <v>1.05</v>
      </c>
      <c r="D5">
        <v>0.55000000000000004</v>
      </c>
      <c r="E5">
        <v>1.6487000000000001</v>
      </c>
      <c r="F5">
        <v>5.53</v>
      </c>
      <c r="G5">
        <v>1000</v>
      </c>
      <c r="H5">
        <v>0.03</v>
      </c>
      <c r="I5">
        <v>226.1</v>
      </c>
      <c r="J5">
        <v>0.28000000000000003</v>
      </c>
    </row>
    <row r="6" spans="1:10" x14ac:dyDescent="0.25">
      <c r="A6">
        <v>3</v>
      </c>
      <c r="B6" t="s">
        <v>11</v>
      </c>
      <c r="C6">
        <v>1.427</v>
      </c>
      <c r="D6">
        <v>1.51</v>
      </c>
      <c r="E6">
        <v>4.5557999999999996</v>
      </c>
      <c r="F6">
        <v>9.7899999999999991</v>
      </c>
      <c r="G6">
        <v>999</v>
      </c>
      <c r="H6">
        <v>0.09</v>
      </c>
      <c r="I6">
        <v>222.6</v>
      </c>
      <c r="J6">
        <v>0.65</v>
      </c>
    </row>
    <row r="7" spans="1:10" x14ac:dyDescent="0.25">
      <c r="A7">
        <v>4</v>
      </c>
      <c r="B7" t="s">
        <v>11</v>
      </c>
      <c r="C7">
        <v>1.81</v>
      </c>
      <c r="D7">
        <v>1.35</v>
      </c>
      <c r="E7">
        <v>4.0670000000000002</v>
      </c>
      <c r="F7">
        <v>14.12</v>
      </c>
      <c r="G7">
        <v>998</v>
      </c>
      <c r="H7">
        <v>0.35</v>
      </c>
      <c r="I7">
        <v>218.5</v>
      </c>
      <c r="J7">
        <v>0.73</v>
      </c>
    </row>
    <row r="8" spans="1:10" x14ac:dyDescent="0.25">
      <c r="A8">
        <v>5</v>
      </c>
      <c r="B8" t="s">
        <v>11</v>
      </c>
      <c r="C8">
        <v>2.0830000000000002</v>
      </c>
      <c r="D8">
        <v>3.68</v>
      </c>
      <c r="E8">
        <v>11.110799999999999</v>
      </c>
      <c r="F8">
        <v>14.05</v>
      </c>
      <c r="G8">
        <v>896</v>
      </c>
      <c r="H8">
        <v>11.59</v>
      </c>
      <c r="I8">
        <v>229.5</v>
      </c>
      <c r="J8">
        <v>1.67</v>
      </c>
    </row>
    <row r="9" spans="1:10" x14ac:dyDescent="0.25">
      <c r="A9">
        <v>6</v>
      </c>
      <c r="B9" t="s">
        <v>11</v>
      </c>
      <c r="C9">
        <v>5.2729999999999997</v>
      </c>
      <c r="D9">
        <v>0.03</v>
      </c>
      <c r="E9">
        <v>7.8E-2</v>
      </c>
      <c r="F9">
        <v>0.42</v>
      </c>
      <c r="G9">
        <v>875</v>
      </c>
      <c r="H9">
        <v>10.85</v>
      </c>
      <c r="I9">
        <v>217.7</v>
      </c>
      <c r="J9">
        <v>3.61</v>
      </c>
    </row>
    <row r="10" spans="1:10" x14ac:dyDescent="0.25">
      <c r="A10">
        <v>7</v>
      </c>
      <c r="B10" t="s">
        <v>11</v>
      </c>
      <c r="C10">
        <v>6.6529999999999996</v>
      </c>
      <c r="D10">
        <v>1.1200000000000001</v>
      </c>
      <c r="E10">
        <v>3.3921999999999999</v>
      </c>
      <c r="F10">
        <v>47.39</v>
      </c>
      <c r="G10" t="s">
        <v>11</v>
      </c>
      <c r="H10" t="s">
        <v>11</v>
      </c>
      <c r="I10" t="s">
        <v>11</v>
      </c>
      <c r="J10" t="s">
        <v>11</v>
      </c>
    </row>
    <row r="11" spans="1:10" x14ac:dyDescent="0.25">
      <c r="A11">
        <v>8</v>
      </c>
      <c r="B11" t="s">
        <v>11</v>
      </c>
      <c r="C11">
        <v>6.7930000000000001</v>
      </c>
      <c r="D11">
        <v>0.01</v>
      </c>
      <c r="E11">
        <v>1.9199999999999998E-2</v>
      </c>
      <c r="F11">
        <v>0.39</v>
      </c>
      <c r="G11" t="s">
        <v>11</v>
      </c>
      <c r="H11" t="s">
        <v>11</v>
      </c>
      <c r="I11" t="s">
        <v>11</v>
      </c>
      <c r="J11" t="s">
        <v>11</v>
      </c>
    </row>
    <row r="12" spans="1:10" x14ac:dyDescent="0.25">
      <c r="A12">
        <v>9</v>
      </c>
      <c r="B12" t="s">
        <v>110</v>
      </c>
      <c r="C12">
        <v>7.367</v>
      </c>
      <c r="D12">
        <v>59.46</v>
      </c>
      <c r="E12">
        <v>179.58699999999999</v>
      </c>
      <c r="F12">
        <v>514.92999999999995</v>
      </c>
      <c r="G12">
        <v>956</v>
      </c>
      <c r="H12">
        <v>3.68</v>
      </c>
      <c r="I12">
        <v>219.6</v>
      </c>
      <c r="J12">
        <v>3.27</v>
      </c>
    </row>
    <row r="13" spans="1:10" x14ac:dyDescent="0.25">
      <c r="A13">
        <v>10</v>
      </c>
      <c r="B13" t="s">
        <v>107</v>
      </c>
      <c r="C13">
        <v>7.5869999999999997</v>
      </c>
      <c r="D13">
        <v>17.82</v>
      </c>
      <c r="E13">
        <v>53.838900000000002</v>
      </c>
      <c r="F13">
        <v>196.06</v>
      </c>
      <c r="G13">
        <v>971</v>
      </c>
      <c r="H13">
        <v>2.63</v>
      </c>
      <c r="I13">
        <v>223.2</v>
      </c>
      <c r="J13">
        <v>1.71</v>
      </c>
    </row>
    <row r="14" spans="1:10" x14ac:dyDescent="0.25">
      <c r="A14">
        <v>11</v>
      </c>
      <c r="B14" t="s">
        <v>11</v>
      </c>
      <c r="C14">
        <v>8.9830000000000005</v>
      </c>
      <c r="D14">
        <v>0.01</v>
      </c>
      <c r="E14">
        <v>2.76E-2</v>
      </c>
      <c r="F14">
        <v>2.75</v>
      </c>
      <c r="G14">
        <v>1000</v>
      </c>
      <c r="H14">
        <v>0.01</v>
      </c>
      <c r="I14">
        <v>234.5</v>
      </c>
      <c r="J14">
        <v>0.12</v>
      </c>
    </row>
    <row r="15" spans="1:10" s="3" customFormat="1" x14ac:dyDescent="0.25">
      <c r="A15" s="3">
        <v>12</v>
      </c>
      <c r="B15" s="3" t="s">
        <v>18</v>
      </c>
      <c r="C15" s="3">
        <v>9.24</v>
      </c>
      <c r="D15" s="3">
        <v>4.34</v>
      </c>
      <c r="E15" s="3">
        <v>13.106999999999999</v>
      </c>
      <c r="F15" s="3">
        <v>82.21</v>
      </c>
      <c r="G15" s="3">
        <v>935</v>
      </c>
      <c r="H15" s="3">
        <v>5.88</v>
      </c>
      <c r="I15" s="3">
        <v>225</v>
      </c>
      <c r="J15" s="3">
        <v>1.87</v>
      </c>
    </row>
    <row r="16" spans="1:10" x14ac:dyDescent="0.25">
      <c r="A16">
        <v>13</v>
      </c>
      <c r="B16" t="s">
        <v>11</v>
      </c>
      <c r="C16">
        <v>9.6029999999999998</v>
      </c>
      <c r="D16">
        <v>0</v>
      </c>
      <c r="E16">
        <v>3.3E-3</v>
      </c>
      <c r="F16">
        <v>0.38</v>
      </c>
      <c r="G16">
        <v>1000</v>
      </c>
      <c r="H16">
        <v>0</v>
      </c>
      <c r="I16">
        <v>229.6</v>
      </c>
      <c r="J16">
        <v>0.03</v>
      </c>
    </row>
    <row r="17" spans="1:10" x14ac:dyDescent="0.25">
      <c r="A17">
        <v>14</v>
      </c>
      <c r="B17" t="s">
        <v>14</v>
      </c>
      <c r="C17">
        <v>9.6129999999999995</v>
      </c>
      <c r="D17">
        <v>9.7100000000000009</v>
      </c>
      <c r="E17">
        <v>29.332699999999999</v>
      </c>
      <c r="F17">
        <v>0.26</v>
      </c>
      <c r="G17">
        <v>815</v>
      </c>
      <c r="H17">
        <v>34.64</v>
      </c>
      <c r="I17">
        <v>230.8</v>
      </c>
      <c r="J17">
        <v>5.85</v>
      </c>
    </row>
    <row r="18" spans="1:10" x14ac:dyDescent="0.25">
      <c r="A18" t="s">
        <v>12</v>
      </c>
      <c r="D18">
        <v>59.46</v>
      </c>
      <c r="E18">
        <v>179.58699999999999</v>
      </c>
      <c r="F18">
        <v>514.92999999999995</v>
      </c>
      <c r="G18">
        <v>1000</v>
      </c>
      <c r="H18">
        <v>34.64</v>
      </c>
      <c r="J18">
        <v>5.85</v>
      </c>
    </row>
    <row r="19" spans="1:10" x14ac:dyDescent="0.25">
      <c r="A19" t="s">
        <v>13</v>
      </c>
      <c r="D19">
        <v>0</v>
      </c>
      <c r="E19">
        <v>3.3E-3</v>
      </c>
      <c r="F19">
        <v>0.26</v>
      </c>
      <c r="G19">
        <v>815</v>
      </c>
      <c r="H19">
        <v>0</v>
      </c>
      <c r="J19">
        <v>0.03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3210A-4571-4305-9D5B-5B9533623DCB}">
  <dimension ref="A1:J26"/>
  <sheetViews>
    <sheetView workbookViewId="0">
      <selection activeCell="B18" sqref="B18:E24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9.7000000000000003E-2</v>
      </c>
      <c r="D4">
        <v>0.03</v>
      </c>
      <c r="E4">
        <v>0.11849999999999999</v>
      </c>
      <c r="F4">
        <v>0.76</v>
      </c>
      <c r="G4">
        <v>1000</v>
      </c>
      <c r="H4">
        <v>0</v>
      </c>
      <c r="I4">
        <v>214.4</v>
      </c>
      <c r="J4">
        <v>0.02</v>
      </c>
    </row>
    <row r="5" spans="1:10" x14ac:dyDescent="0.25">
      <c r="A5">
        <v>2</v>
      </c>
      <c r="B5" t="s">
        <v>11</v>
      </c>
      <c r="C5">
        <v>0.45700000000000002</v>
      </c>
      <c r="D5">
        <v>0.59</v>
      </c>
      <c r="E5">
        <v>2.0666000000000002</v>
      </c>
      <c r="F5">
        <v>6.74</v>
      </c>
      <c r="G5">
        <v>999</v>
      </c>
      <c r="H5">
        <v>0.11</v>
      </c>
      <c r="I5">
        <v>215.2</v>
      </c>
      <c r="J5">
        <v>0.31</v>
      </c>
    </row>
    <row r="6" spans="1:10" x14ac:dyDescent="0.25">
      <c r="A6">
        <v>3</v>
      </c>
      <c r="B6" t="s">
        <v>11</v>
      </c>
      <c r="C6">
        <v>0.88300000000000001</v>
      </c>
      <c r="D6">
        <v>0.97</v>
      </c>
      <c r="E6">
        <v>3.4066999999999998</v>
      </c>
      <c r="F6">
        <v>8.93</v>
      </c>
      <c r="G6">
        <v>996</v>
      </c>
      <c r="H6">
        <v>0.48</v>
      </c>
      <c r="I6">
        <v>215</v>
      </c>
      <c r="J6">
        <v>0.2</v>
      </c>
    </row>
    <row r="7" spans="1:10" x14ac:dyDescent="0.25">
      <c r="A7">
        <v>4</v>
      </c>
      <c r="B7" t="s">
        <v>11</v>
      </c>
      <c r="C7">
        <v>1.48</v>
      </c>
      <c r="D7">
        <v>1.02</v>
      </c>
      <c r="E7">
        <v>3.59</v>
      </c>
      <c r="F7">
        <v>9.18</v>
      </c>
      <c r="G7">
        <v>999</v>
      </c>
      <c r="H7">
        <v>0.12</v>
      </c>
      <c r="I7">
        <v>216.6</v>
      </c>
      <c r="J7">
        <v>0.26</v>
      </c>
    </row>
    <row r="8" spans="1:10" x14ac:dyDescent="0.25">
      <c r="A8">
        <v>5</v>
      </c>
      <c r="B8" t="s">
        <v>11</v>
      </c>
      <c r="C8">
        <v>1.823</v>
      </c>
      <c r="D8">
        <v>1.25</v>
      </c>
      <c r="E8">
        <v>4.4034000000000004</v>
      </c>
      <c r="F8">
        <v>13.12</v>
      </c>
      <c r="G8">
        <v>999</v>
      </c>
      <c r="H8">
        <v>0.09</v>
      </c>
      <c r="I8">
        <v>218</v>
      </c>
      <c r="J8">
        <v>0.28000000000000003</v>
      </c>
    </row>
    <row r="9" spans="1:10" x14ac:dyDescent="0.25">
      <c r="A9">
        <v>6</v>
      </c>
      <c r="B9" t="s">
        <v>11</v>
      </c>
      <c r="C9">
        <v>2.2400000000000002</v>
      </c>
      <c r="D9">
        <v>1.3</v>
      </c>
      <c r="E9">
        <v>4.5766</v>
      </c>
      <c r="F9">
        <v>11.59</v>
      </c>
      <c r="G9">
        <v>1000</v>
      </c>
      <c r="H9">
        <v>0.04</v>
      </c>
      <c r="I9">
        <v>216.6</v>
      </c>
      <c r="J9">
        <v>0.21</v>
      </c>
    </row>
    <row r="10" spans="1:10" x14ac:dyDescent="0.25">
      <c r="A10">
        <v>7</v>
      </c>
      <c r="B10" t="s">
        <v>11</v>
      </c>
      <c r="C10">
        <v>2.5369999999999999</v>
      </c>
      <c r="D10">
        <v>0.75</v>
      </c>
      <c r="E10">
        <v>2.6511999999999998</v>
      </c>
      <c r="F10">
        <v>12.1</v>
      </c>
      <c r="G10">
        <v>1000</v>
      </c>
      <c r="H10">
        <v>0.01</v>
      </c>
      <c r="I10">
        <v>218.5</v>
      </c>
      <c r="J10">
        <v>0.14000000000000001</v>
      </c>
    </row>
    <row r="11" spans="1:10" x14ac:dyDescent="0.25">
      <c r="A11">
        <v>8</v>
      </c>
      <c r="B11" t="s">
        <v>11</v>
      </c>
      <c r="C11">
        <v>2.7469999999999999</v>
      </c>
      <c r="D11">
        <v>0.5</v>
      </c>
      <c r="E11">
        <v>1.7762</v>
      </c>
      <c r="F11">
        <v>12.6</v>
      </c>
      <c r="G11">
        <v>1000</v>
      </c>
      <c r="H11">
        <v>0.01</v>
      </c>
      <c r="I11">
        <v>218</v>
      </c>
      <c r="J11">
        <v>0.1</v>
      </c>
    </row>
    <row r="12" spans="1:10" x14ac:dyDescent="0.25">
      <c r="A12">
        <v>9</v>
      </c>
      <c r="B12" t="s">
        <v>11</v>
      </c>
      <c r="C12">
        <v>3.1070000000000002</v>
      </c>
      <c r="D12">
        <v>2.36</v>
      </c>
      <c r="E12">
        <v>8.3058999999999994</v>
      </c>
      <c r="F12">
        <v>18.600000000000001</v>
      </c>
      <c r="G12">
        <v>993</v>
      </c>
      <c r="H12">
        <v>0.81</v>
      </c>
      <c r="I12">
        <v>216</v>
      </c>
      <c r="J12">
        <v>0.55000000000000004</v>
      </c>
    </row>
    <row r="13" spans="1:10" x14ac:dyDescent="0.25">
      <c r="A13">
        <v>10</v>
      </c>
      <c r="B13" t="s">
        <v>11</v>
      </c>
      <c r="C13">
        <v>3.43</v>
      </c>
      <c r="D13">
        <v>0.6</v>
      </c>
      <c r="E13">
        <v>2.121</v>
      </c>
      <c r="F13">
        <v>7.83</v>
      </c>
      <c r="G13">
        <v>992</v>
      </c>
      <c r="H13">
        <v>0.8</v>
      </c>
      <c r="I13">
        <v>219.9</v>
      </c>
      <c r="J13">
        <v>1.01</v>
      </c>
    </row>
    <row r="14" spans="1:10" x14ac:dyDescent="0.25">
      <c r="A14">
        <v>11</v>
      </c>
      <c r="B14" t="s">
        <v>11</v>
      </c>
      <c r="C14">
        <v>5.14</v>
      </c>
      <c r="D14">
        <v>0.02</v>
      </c>
      <c r="E14">
        <v>7.0499999999999993E-2</v>
      </c>
      <c r="F14">
        <v>0.22</v>
      </c>
      <c r="G14">
        <v>852</v>
      </c>
      <c r="H14">
        <v>17.59</v>
      </c>
      <c r="I14">
        <v>273</v>
      </c>
      <c r="J14">
        <v>7.01</v>
      </c>
    </row>
    <row r="15" spans="1:10" x14ac:dyDescent="0.25">
      <c r="A15">
        <v>12</v>
      </c>
      <c r="B15" t="s">
        <v>11</v>
      </c>
      <c r="C15">
        <v>6.0469999999999997</v>
      </c>
      <c r="D15">
        <v>0.01</v>
      </c>
      <c r="E15">
        <v>1.9E-2</v>
      </c>
      <c r="F15">
        <v>0.16</v>
      </c>
      <c r="G15">
        <v>665</v>
      </c>
      <c r="H15">
        <v>52.24</v>
      </c>
      <c r="I15">
        <v>265.8</v>
      </c>
      <c r="J15">
        <v>4.97</v>
      </c>
    </row>
    <row r="16" spans="1:10" x14ac:dyDescent="0.25">
      <c r="A16">
        <v>13</v>
      </c>
      <c r="B16" t="s">
        <v>11</v>
      </c>
      <c r="C16">
        <v>7.1630000000000003</v>
      </c>
      <c r="D16">
        <v>0.11</v>
      </c>
      <c r="E16">
        <v>0.4032</v>
      </c>
      <c r="F16">
        <v>1.48</v>
      </c>
      <c r="G16">
        <v>957</v>
      </c>
      <c r="H16">
        <v>3.66</v>
      </c>
      <c r="I16">
        <v>209.3</v>
      </c>
      <c r="J16">
        <v>0.17</v>
      </c>
    </row>
    <row r="17" spans="1:10" x14ac:dyDescent="0.25">
      <c r="A17">
        <v>14</v>
      </c>
      <c r="B17" t="s">
        <v>11</v>
      </c>
      <c r="C17">
        <v>7.1630000000000003</v>
      </c>
      <c r="D17">
        <v>0</v>
      </c>
      <c r="E17">
        <v>1.52E-2</v>
      </c>
      <c r="F17">
        <v>1.48</v>
      </c>
      <c r="G17">
        <v>1000</v>
      </c>
      <c r="H17">
        <v>0</v>
      </c>
      <c r="I17">
        <v>210.5</v>
      </c>
      <c r="J17">
        <v>0.03</v>
      </c>
    </row>
    <row r="18" spans="1:10" x14ac:dyDescent="0.25">
      <c r="A18">
        <v>15</v>
      </c>
      <c r="B18" t="s">
        <v>110</v>
      </c>
      <c r="C18">
        <v>8.4269999999999996</v>
      </c>
      <c r="D18">
        <v>82.04</v>
      </c>
      <c r="E18">
        <v>288.6626</v>
      </c>
      <c r="F18">
        <v>633.86</v>
      </c>
      <c r="G18">
        <v>957</v>
      </c>
      <c r="H18">
        <v>2.36</v>
      </c>
      <c r="I18">
        <v>220</v>
      </c>
      <c r="J18">
        <v>1.49</v>
      </c>
    </row>
    <row r="19" spans="1:10" x14ac:dyDescent="0.25">
      <c r="A19">
        <v>16</v>
      </c>
      <c r="B19" t="s">
        <v>107</v>
      </c>
      <c r="C19">
        <v>10.210000000000001</v>
      </c>
      <c r="D19">
        <v>0.24</v>
      </c>
      <c r="E19">
        <v>0.83489999999999998</v>
      </c>
      <c r="F19">
        <v>5.66</v>
      </c>
      <c r="G19">
        <v>997</v>
      </c>
      <c r="H19">
        <v>0.42</v>
      </c>
      <c r="I19">
        <v>234.5</v>
      </c>
      <c r="J19">
        <v>0.95</v>
      </c>
    </row>
    <row r="20" spans="1:10" x14ac:dyDescent="0.25">
      <c r="A20">
        <v>17</v>
      </c>
      <c r="B20" t="s">
        <v>18</v>
      </c>
      <c r="C20">
        <v>10.567</v>
      </c>
      <c r="D20">
        <v>5.1100000000000003</v>
      </c>
      <c r="E20">
        <v>17.975200000000001</v>
      </c>
      <c r="F20">
        <v>142.85</v>
      </c>
      <c r="G20">
        <v>984</v>
      </c>
      <c r="H20">
        <v>1.82</v>
      </c>
      <c r="I20">
        <v>222.1</v>
      </c>
      <c r="J20">
        <v>0.95</v>
      </c>
    </row>
    <row r="21" spans="1:10" x14ac:dyDescent="0.25">
      <c r="A21">
        <v>18</v>
      </c>
      <c r="B21" t="s">
        <v>108</v>
      </c>
      <c r="C21">
        <v>10.727</v>
      </c>
      <c r="D21">
        <v>1.29</v>
      </c>
      <c r="E21">
        <v>4.5491999999999999</v>
      </c>
      <c r="F21">
        <v>29.85</v>
      </c>
      <c r="G21">
        <v>969</v>
      </c>
      <c r="H21">
        <v>2.42</v>
      </c>
      <c r="I21">
        <v>221.2</v>
      </c>
      <c r="J21">
        <v>1.35</v>
      </c>
    </row>
    <row r="22" spans="1:10" x14ac:dyDescent="0.25">
      <c r="A22">
        <v>19</v>
      </c>
      <c r="B22" t="s">
        <v>14</v>
      </c>
      <c r="C22">
        <v>11.153</v>
      </c>
      <c r="D22">
        <v>0.32</v>
      </c>
      <c r="E22">
        <v>1.1278999999999999</v>
      </c>
      <c r="F22">
        <v>4.34</v>
      </c>
      <c r="G22">
        <v>987</v>
      </c>
      <c r="H22">
        <v>1.23</v>
      </c>
      <c r="I22">
        <v>211.2</v>
      </c>
      <c r="J22">
        <v>1.22</v>
      </c>
    </row>
    <row r="23" spans="1:10" x14ac:dyDescent="0.25">
      <c r="A23">
        <v>20</v>
      </c>
      <c r="B23" t="s">
        <v>11</v>
      </c>
      <c r="C23">
        <v>11.567</v>
      </c>
      <c r="D23">
        <v>0.65</v>
      </c>
      <c r="E23">
        <v>2.2776000000000001</v>
      </c>
      <c r="F23">
        <v>3.12</v>
      </c>
      <c r="G23">
        <v>958</v>
      </c>
      <c r="H23">
        <v>4.7699999999999996</v>
      </c>
      <c r="I23">
        <v>214.1</v>
      </c>
      <c r="J23">
        <v>2.08</v>
      </c>
    </row>
    <row r="24" spans="1:10" x14ac:dyDescent="0.25">
      <c r="A24">
        <v>21</v>
      </c>
      <c r="B24" t="s">
        <v>55</v>
      </c>
      <c r="C24">
        <v>12.863</v>
      </c>
      <c r="D24">
        <v>0.82</v>
      </c>
      <c r="E24">
        <v>2.8856999999999999</v>
      </c>
      <c r="F24">
        <v>2.12</v>
      </c>
      <c r="G24">
        <v>964</v>
      </c>
      <c r="H24">
        <v>5.03</v>
      </c>
      <c r="I24">
        <v>228.6</v>
      </c>
      <c r="J24">
        <v>2.82</v>
      </c>
    </row>
    <row r="25" spans="1:10" x14ac:dyDescent="0.25">
      <c r="A25" t="s">
        <v>12</v>
      </c>
      <c r="D25">
        <v>82.04</v>
      </c>
      <c r="E25">
        <v>288.6626</v>
      </c>
      <c r="F25">
        <v>633.86</v>
      </c>
      <c r="G25">
        <v>1000</v>
      </c>
      <c r="H25">
        <v>52.24</v>
      </c>
      <c r="J25">
        <v>7.01</v>
      </c>
    </row>
    <row r="26" spans="1:10" x14ac:dyDescent="0.25">
      <c r="A26" t="s">
        <v>13</v>
      </c>
      <c r="D26">
        <v>0</v>
      </c>
      <c r="E26">
        <v>1.52E-2</v>
      </c>
      <c r="F26">
        <v>0.16</v>
      </c>
      <c r="G26">
        <v>665</v>
      </c>
      <c r="H26">
        <v>0</v>
      </c>
      <c r="J26">
        <v>0.02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F35FC-5A62-47F1-B844-46D31A60FE8D}">
  <dimension ref="A1:J16"/>
  <sheetViews>
    <sheetView workbookViewId="0">
      <selection activeCell="B12" sqref="B12:E14"/>
    </sheetView>
  </sheetViews>
  <sheetFormatPr defaultColWidth="9.140625" defaultRowHeight="15" x14ac:dyDescent="0.25"/>
  <cols>
    <col min="1" max="16384" width="9.140625" style="1"/>
  </cols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0.89300000000000002</v>
      </c>
      <c r="D4" s="1">
        <v>1.61</v>
      </c>
      <c r="E4" s="1">
        <v>5.4740000000000002</v>
      </c>
      <c r="F4" s="1">
        <v>10.82</v>
      </c>
      <c r="G4" s="1">
        <v>987</v>
      </c>
      <c r="H4" s="1">
        <v>1.72</v>
      </c>
      <c r="I4" s="1">
        <v>230.3</v>
      </c>
      <c r="J4" s="1">
        <v>1.95</v>
      </c>
    </row>
    <row r="5" spans="1:10" x14ac:dyDescent="0.25">
      <c r="A5" s="1">
        <v>2</v>
      </c>
      <c r="B5" s="1" t="s">
        <v>11</v>
      </c>
      <c r="C5" s="1">
        <v>1.2</v>
      </c>
      <c r="D5" s="1">
        <v>1.28</v>
      </c>
      <c r="E5" s="1">
        <v>4.3311999999999999</v>
      </c>
      <c r="F5" s="1">
        <v>11.49</v>
      </c>
      <c r="G5" s="1">
        <v>999</v>
      </c>
      <c r="H5" s="1">
        <v>0.06</v>
      </c>
      <c r="I5" s="1">
        <v>224.4</v>
      </c>
      <c r="J5" s="1">
        <v>0.5</v>
      </c>
    </row>
    <row r="6" spans="1:10" x14ac:dyDescent="0.25">
      <c r="A6" s="1">
        <v>3</v>
      </c>
      <c r="B6" s="1" t="s">
        <v>11</v>
      </c>
      <c r="C6" s="1">
        <v>1.9970000000000001</v>
      </c>
      <c r="D6" s="1">
        <v>3.37</v>
      </c>
      <c r="E6" s="1">
        <v>11.417999999999999</v>
      </c>
      <c r="F6" s="1">
        <v>18.93</v>
      </c>
      <c r="G6" s="1">
        <v>1000</v>
      </c>
      <c r="H6" s="1">
        <v>0.03</v>
      </c>
      <c r="I6" s="1">
        <v>227.1</v>
      </c>
      <c r="J6" s="1">
        <v>0.3</v>
      </c>
    </row>
    <row r="7" spans="1:10" x14ac:dyDescent="0.25">
      <c r="A7" s="1">
        <v>4</v>
      </c>
      <c r="B7" s="1" t="s">
        <v>11</v>
      </c>
      <c r="C7" s="1">
        <v>2.56</v>
      </c>
      <c r="D7" s="1">
        <v>5.42</v>
      </c>
      <c r="E7" s="1">
        <v>18.3706</v>
      </c>
      <c r="F7" s="1">
        <v>36.049999999999997</v>
      </c>
      <c r="G7" s="1">
        <v>978</v>
      </c>
      <c r="H7" s="1">
        <v>2.81</v>
      </c>
      <c r="I7" s="1">
        <v>220.4</v>
      </c>
      <c r="J7" s="1">
        <v>1.78</v>
      </c>
    </row>
    <row r="8" spans="1:10" x14ac:dyDescent="0.25">
      <c r="A8" s="1">
        <v>5</v>
      </c>
      <c r="B8" s="1" t="s">
        <v>11</v>
      </c>
      <c r="C8" s="1">
        <v>2.907</v>
      </c>
      <c r="D8" s="1">
        <v>2.77</v>
      </c>
      <c r="E8" s="1">
        <v>9.3821999999999992</v>
      </c>
      <c r="F8" s="1">
        <v>21.16</v>
      </c>
      <c r="G8" s="1">
        <v>656</v>
      </c>
      <c r="H8" s="1">
        <v>52.4</v>
      </c>
      <c r="I8" s="1">
        <v>240.6</v>
      </c>
      <c r="J8" s="1">
        <v>2.73</v>
      </c>
    </row>
    <row r="9" spans="1:10" x14ac:dyDescent="0.25">
      <c r="A9" s="1">
        <v>6</v>
      </c>
      <c r="B9" s="1" t="s">
        <v>11</v>
      </c>
      <c r="C9" s="1">
        <v>4.7130000000000001</v>
      </c>
      <c r="D9" s="1">
        <v>0.18</v>
      </c>
      <c r="E9" s="1">
        <v>0.622</v>
      </c>
      <c r="F9" s="1">
        <v>1.04</v>
      </c>
      <c r="G9" s="1">
        <v>930</v>
      </c>
      <c r="H9" s="1">
        <v>9.56</v>
      </c>
      <c r="I9" s="1">
        <v>211.2</v>
      </c>
      <c r="J9" s="1">
        <v>2.16</v>
      </c>
    </row>
    <row r="10" spans="1:10" x14ac:dyDescent="0.25">
      <c r="A10" s="1">
        <v>7</v>
      </c>
      <c r="B10" s="1" t="s">
        <v>11</v>
      </c>
      <c r="C10" s="1">
        <v>6.8529999999999998</v>
      </c>
      <c r="D10" s="1">
        <v>3.67</v>
      </c>
      <c r="E10" s="1">
        <v>12.4482</v>
      </c>
      <c r="F10" s="1">
        <v>73.47</v>
      </c>
      <c r="G10" s="1">
        <v>884</v>
      </c>
      <c r="H10" s="1">
        <v>7.15</v>
      </c>
      <c r="I10" s="1">
        <v>228.8</v>
      </c>
      <c r="J10" s="1">
        <v>5.09</v>
      </c>
    </row>
    <row r="11" spans="1:10" x14ac:dyDescent="0.25">
      <c r="A11" s="1">
        <v>8</v>
      </c>
      <c r="B11" s="1" t="s">
        <v>11</v>
      </c>
      <c r="C11" s="1">
        <v>7.0030000000000001</v>
      </c>
      <c r="D11" s="1">
        <v>0.01</v>
      </c>
      <c r="E11" s="1">
        <v>4.4900000000000002E-2</v>
      </c>
      <c r="F11" s="1">
        <v>0.66</v>
      </c>
      <c r="G11" s="1" t="s">
        <v>11</v>
      </c>
      <c r="H11" s="1" t="s">
        <v>11</v>
      </c>
      <c r="I11" s="1" t="s">
        <v>11</v>
      </c>
      <c r="J11" s="1" t="s">
        <v>11</v>
      </c>
    </row>
    <row r="12" spans="1:10" x14ac:dyDescent="0.25">
      <c r="A12" s="1">
        <v>9</v>
      </c>
      <c r="B12" s="1" t="s">
        <v>110</v>
      </c>
      <c r="C12" s="1">
        <v>7.577</v>
      </c>
      <c r="D12" s="1">
        <v>75.489999999999995</v>
      </c>
      <c r="E12" s="1">
        <v>255.9468</v>
      </c>
      <c r="F12" s="1">
        <v>744.5</v>
      </c>
      <c r="G12" s="1">
        <v>949</v>
      </c>
      <c r="H12" s="1">
        <v>2.2599999999999998</v>
      </c>
      <c r="I12" s="1">
        <v>222.4</v>
      </c>
      <c r="J12" s="1">
        <v>1.35</v>
      </c>
    </row>
    <row r="13" spans="1:10" x14ac:dyDescent="0.25">
      <c r="A13" s="1">
        <v>10</v>
      </c>
      <c r="B13" s="1" t="s">
        <v>107</v>
      </c>
      <c r="C13" s="1">
        <v>8.9600000000000009</v>
      </c>
      <c r="D13" s="1">
        <v>0.84</v>
      </c>
      <c r="E13" s="1">
        <v>2.8420000000000001</v>
      </c>
      <c r="F13" s="1">
        <v>6.45</v>
      </c>
      <c r="G13" s="1">
        <v>819</v>
      </c>
      <c r="H13" s="1">
        <v>19.98</v>
      </c>
      <c r="I13" s="1">
        <v>235.6</v>
      </c>
      <c r="J13" s="1">
        <v>7.38</v>
      </c>
    </row>
    <row r="14" spans="1:10" s="2" customFormat="1" x14ac:dyDescent="0.25">
      <c r="A14" s="2">
        <v>11</v>
      </c>
      <c r="B14" s="2" t="s">
        <v>18</v>
      </c>
      <c r="C14" s="2">
        <v>9.5069999999999997</v>
      </c>
      <c r="D14" s="2">
        <v>5.35</v>
      </c>
      <c r="E14" s="2">
        <v>18.153700000000001</v>
      </c>
      <c r="F14" s="2">
        <v>113.77</v>
      </c>
      <c r="G14" s="2">
        <v>972</v>
      </c>
      <c r="H14" s="2">
        <v>3.31</v>
      </c>
      <c r="I14" s="2">
        <v>220.8</v>
      </c>
      <c r="J14" s="2">
        <v>3.01</v>
      </c>
    </row>
    <row r="15" spans="1:10" x14ac:dyDescent="0.25">
      <c r="A15" s="1" t="s">
        <v>12</v>
      </c>
      <c r="D15" s="1">
        <v>75.489999999999995</v>
      </c>
      <c r="E15" s="1">
        <v>255.9468</v>
      </c>
      <c r="F15" s="1">
        <v>744.5</v>
      </c>
      <c r="G15" s="1">
        <v>1000</v>
      </c>
      <c r="H15" s="1">
        <v>52.4</v>
      </c>
      <c r="J15" s="1">
        <v>7.38</v>
      </c>
    </row>
    <row r="16" spans="1:10" x14ac:dyDescent="0.25">
      <c r="A16" s="1" t="s">
        <v>13</v>
      </c>
      <c r="D16" s="1">
        <v>0.01</v>
      </c>
      <c r="E16" s="1">
        <v>4.4900000000000002E-2</v>
      </c>
      <c r="F16" s="1">
        <v>0.66</v>
      </c>
      <c r="G16" s="1">
        <v>656</v>
      </c>
      <c r="H16" s="1">
        <v>0.03</v>
      </c>
      <c r="J16" s="1">
        <v>0.3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40A8F-D358-460F-83CF-F162D8D1BF07}">
  <dimension ref="A1:J21"/>
  <sheetViews>
    <sheetView workbookViewId="0">
      <selection activeCell="B16" sqref="B16:E19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0.54300000000000004</v>
      </c>
      <c r="D4">
        <v>0.69</v>
      </c>
      <c r="E4">
        <v>2.5390000000000001</v>
      </c>
      <c r="F4">
        <v>7.74</v>
      </c>
      <c r="G4">
        <v>996</v>
      </c>
      <c r="H4">
        <v>0.28000000000000003</v>
      </c>
      <c r="I4">
        <v>229.6</v>
      </c>
      <c r="J4">
        <v>0.62</v>
      </c>
    </row>
    <row r="5" spans="1:10" x14ac:dyDescent="0.25">
      <c r="A5">
        <v>2</v>
      </c>
      <c r="B5" t="s">
        <v>11</v>
      </c>
      <c r="C5">
        <v>0.85699999999999998</v>
      </c>
      <c r="D5">
        <v>0.43</v>
      </c>
      <c r="E5">
        <v>1.5645</v>
      </c>
      <c r="F5">
        <v>6.84</v>
      </c>
      <c r="G5">
        <v>999</v>
      </c>
      <c r="H5">
        <v>0.11</v>
      </c>
      <c r="I5">
        <v>225.1</v>
      </c>
      <c r="J5">
        <v>0.56999999999999995</v>
      </c>
    </row>
    <row r="6" spans="1:10" x14ac:dyDescent="0.25">
      <c r="A6">
        <v>3</v>
      </c>
      <c r="B6" t="s">
        <v>11</v>
      </c>
      <c r="C6">
        <v>1.06</v>
      </c>
      <c r="D6">
        <v>0.68</v>
      </c>
      <c r="E6">
        <v>2.5095000000000001</v>
      </c>
      <c r="F6">
        <v>8.68</v>
      </c>
      <c r="G6">
        <v>994</v>
      </c>
      <c r="H6">
        <v>0.8</v>
      </c>
      <c r="I6">
        <v>222.8</v>
      </c>
      <c r="J6">
        <v>0.85</v>
      </c>
    </row>
    <row r="7" spans="1:10" x14ac:dyDescent="0.25">
      <c r="A7">
        <v>4</v>
      </c>
      <c r="B7" t="s">
        <v>11</v>
      </c>
      <c r="C7">
        <v>1.367</v>
      </c>
      <c r="D7">
        <v>0.56999999999999995</v>
      </c>
      <c r="E7">
        <v>2.1012</v>
      </c>
      <c r="F7">
        <v>7.32</v>
      </c>
      <c r="G7">
        <v>1000</v>
      </c>
      <c r="H7">
        <v>0.05</v>
      </c>
      <c r="I7">
        <v>229</v>
      </c>
      <c r="J7">
        <v>0.32</v>
      </c>
    </row>
    <row r="8" spans="1:10" x14ac:dyDescent="0.25">
      <c r="A8">
        <v>5</v>
      </c>
      <c r="B8" t="s">
        <v>11</v>
      </c>
      <c r="C8">
        <v>1.73</v>
      </c>
      <c r="D8">
        <v>0.84</v>
      </c>
      <c r="E8">
        <v>3.1008</v>
      </c>
      <c r="F8">
        <v>7.28</v>
      </c>
      <c r="G8">
        <v>999</v>
      </c>
      <c r="H8">
        <v>0.1</v>
      </c>
      <c r="I8">
        <v>223.5</v>
      </c>
      <c r="J8">
        <v>0.76</v>
      </c>
    </row>
    <row r="9" spans="1:10" x14ac:dyDescent="0.25">
      <c r="A9">
        <v>6</v>
      </c>
      <c r="B9" t="s">
        <v>11</v>
      </c>
      <c r="C9">
        <v>2.4630000000000001</v>
      </c>
      <c r="D9">
        <v>1.1200000000000001</v>
      </c>
      <c r="E9">
        <v>4.1104000000000003</v>
      </c>
      <c r="F9">
        <v>5.91</v>
      </c>
      <c r="G9">
        <v>938</v>
      </c>
      <c r="H9">
        <v>7.54</v>
      </c>
      <c r="I9">
        <v>232.2</v>
      </c>
      <c r="J9">
        <v>4.9000000000000004</v>
      </c>
    </row>
    <row r="10" spans="1:10" x14ac:dyDescent="0.25">
      <c r="A10">
        <v>7</v>
      </c>
      <c r="B10" t="s">
        <v>11</v>
      </c>
      <c r="C10">
        <v>3.423</v>
      </c>
      <c r="D10">
        <v>0.48</v>
      </c>
      <c r="E10">
        <v>1.7484999999999999</v>
      </c>
      <c r="F10">
        <v>1.62</v>
      </c>
      <c r="G10">
        <v>616</v>
      </c>
      <c r="H10">
        <v>63.79</v>
      </c>
      <c r="I10">
        <v>216.8</v>
      </c>
      <c r="J10">
        <v>3.38</v>
      </c>
    </row>
    <row r="11" spans="1:10" x14ac:dyDescent="0.25">
      <c r="A11">
        <v>8</v>
      </c>
      <c r="B11" t="s">
        <v>11</v>
      </c>
      <c r="C11">
        <v>5.6369999999999996</v>
      </c>
      <c r="D11">
        <v>0.01</v>
      </c>
      <c r="E11">
        <v>2.4299999999999999E-2</v>
      </c>
      <c r="F11">
        <v>0.2</v>
      </c>
      <c r="G11">
        <v>790</v>
      </c>
      <c r="H11">
        <v>32.200000000000003</v>
      </c>
      <c r="I11">
        <v>262.39999999999998</v>
      </c>
      <c r="J11">
        <v>6.59</v>
      </c>
    </row>
    <row r="12" spans="1:10" x14ac:dyDescent="0.25">
      <c r="A12">
        <v>9</v>
      </c>
      <c r="B12" t="s">
        <v>11</v>
      </c>
      <c r="C12">
        <v>6.4130000000000003</v>
      </c>
      <c r="D12">
        <v>0</v>
      </c>
      <c r="E12">
        <v>1E-4</v>
      </c>
      <c r="F12">
        <v>0.01</v>
      </c>
      <c r="G12">
        <v>729</v>
      </c>
      <c r="H12">
        <v>66.78</v>
      </c>
      <c r="I12">
        <v>182.9</v>
      </c>
      <c r="J12">
        <v>66.72</v>
      </c>
    </row>
    <row r="13" spans="1:10" x14ac:dyDescent="0.25">
      <c r="A13">
        <v>10</v>
      </c>
      <c r="B13" t="s">
        <v>11</v>
      </c>
      <c r="C13">
        <v>6.4130000000000003</v>
      </c>
      <c r="D13">
        <v>0</v>
      </c>
      <c r="E13">
        <v>2.0000000000000001E-4</v>
      </c>
      <c r="F13">
        <v>0.01</v>
      </c>
      <c r="G13">
        <v>962</v>
      </c>
      <c r="H13">
        <v>4.08</v>
      </c>
      <c r="I13">
        <v>230.3</v>
      </c>
      <c r="J13">
        <v>2.33</v>
      </c>
    </row>
    <row r="14" spans="1:10" x14ac:dyDescent="0.25">
      <c r="A14">
        <v>11</v>
      </c>
      <c r="B14" t="s">
        <v>11</v>
      </c>
      <c r="C14">
        <v>6.43</v>
      </c>
      <c r="D14">
        <v>0</v>
      </c>
      <c r="E14">
        <v>2.0000000000000001E-4</v>
      </c>
      <c r="F14">
        <v>0.02</v>
      </c>
      <c r="G14">
        <v>995</v>
      </c>
      <c r="H14">
        <v>0.62</v>
      </c>
      <c r="I14">
        <v>224.3</v>
      </c>
      <c r="J14">
        <v>0.27</v>
      </c>
    </row>
    <row r="15" spans="1:10" x14ac:dyDescent="0.25">
      <c r="A15">
        <v>12</v>
      </c>
      <c r="B15" t="s">
        <v>11</v>
      </c>
      <c r="C15">
        <v>6.4429999999999996</v>
      </c>
      <c r="D15">
        <v>0</v>
      </c>
      <c r="E15">
        <v>2.9999999999999997E-4</v>
      </c>
      <c r="F15">
        <v>0.04</v>
      </c>
      <c r="G15">
        <v>990</v>
      </c>
      <c r="H15">
        <v>1.23</v>
      </c>
      <c r="I15">
        <v>225.9</v>
      </c>
      <c r="J15">
        <v>0.76</v>
      </c>
    </row>
    <row r="16" spans="1:10" x14ac:dyDescent="0.25">
      <c r="A16">
        <v>13</v>
      </c>
      <c r="B16" t="s">
        <v>110</v>
      </c>
      <c r="C16">
        <v>7.8769999999999998</v>
      </c>
      <c r="D16">
        <v>82.99</v>
      </c>
      <c r="E16">
        <v>305.11750000000001</v>
      </c>
      <c r="F16">
        <v>498.67</v>
      </c>
      <c r="G16">
        <v>984</v>
      </c>
      <c r="H16">
        <v>1.66</v>
      </c>
      <c r="I16">
        <v>221.9</v>
      </c>
      <c r="J16">
        <v>1.7</v>
      </c>
    </row>
    <row r="17" spans="1:10" s="3" customFormat="1" x14ac:dyDescent="0.25">
      <c r="A17" s="3">
        <v>14</v>
      </c>
      <c r="B17" s="3" t="s">
        <v>18</v>
      </c>
      <c r="C17" s="3">
        <v>9.9570000000000007</v>
      </c>
      <c r="D17" s="3">
        <v>5.97</v>
      </c>
      <c r="E17" s="3">
        <v>21.941400000000002</v>
      </c>
      <c r="F17" s="3">
        <v>172.7</v>
      </c>
      <c r="G17" s="3">
        <v>979</v>
      </c>
      <c r="H17" s="3">
        <v>2.2000000000000002</v>
      </c>
      <c r="I17" s="3">
        <v>225.1</v>
      </c>
      <c r="J17" s="3">
        <v>1.65</v>
      </c>
    </row>
    <row r="18" spans="1:10" x14ac:dyDescent="0.25">
      <c r="A18">
        <v>15</v>
      </c>
      <c r="B18" t="s">
        <v>11</v>
      </c>
      <c r="C18">
        <v>10.292999999999999</v>
      </c>
      <c r="D18">
        <v>0</v>
      </c>
      <c r="E18">
        <v>1E-4</v>
      </c>
      <c r="F18">
        <v>0</v>
      </c>
      <c r="G18">
        <v>1000</v>
      </c>
      <c r="H18">
        <v>0</v>
      </c>
      <c r="I18">
        <v>237.3</v>
      </c>
      <c r="J18">
        <v>7.0000000000000007E-2</v>
      </c>
    </row>
    <row r="19" spans="1:10" x14ac:dyDescent="0.25">
      <c r="A19">
        <v>16</v>
      </c>
      <c r="B19" t="s">
        <v>14</v>
      </c>
      <c r="C19">
        <v>10.452999999999999</v>
      </c>
      <c r="D19">
        <v>6.22</v>
      </c>
      <c r="E19">
        <v>22.882300000000001</v>
      </c>
      <c r="F19">
        <v>4</v>
      </c>
      <c r="G19">
        <v>610</v>
      </c>
      <c r="H19">
        <v>48.37</v>
      </c>
      <c r="I19">
        <v>226</v>
      </c>
      <c r="J19">
        <v>4.25</v>
      </c>
    </row>
    <row r="20" spans="1:10" x14ac:dyDescent="0.25">
      <c r="A20" t="s">
        <v>12</v>
      </c>
      <c r="D20">
        <v>82.99</v>
      </c>
      <c r="E20">
        <v>305.11750000000001</v>
      </c>
      <c r="F20">
        <v>498.67</v>
      </c>
      <c r="G20">
        <v>1000</v>
      </c>
      <c r="H20">
        <v>66.78</v>
      </c>
      <c r="J20">
        <v>66.72</v>
      </c>
    </row>
    <row r="21" spans="1:10" x14ac:dyDescent="0.25">
      <c r="A21" t="s">
        <v>13</v>
      </c>
      <c r="D21">
        <v>0</v>
      </c>
      <c r="E21">
        <v>1E-4</v>
      </c>
      <c r="F21">
        <v>0</v>
      </c>
      <c r="G21">
        <v>610</v>
      </c>
      <c r="H21">
        <v>0</v>
      </c>
      <c r="J21">
        <v>7.0000000000000007E-2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D45B6-07D0-443F-882D-F9C6EE717182}">
  <dimension ref="A1:J25"/>
  <sheetViews>
    <sheetView topLeftCell="A8" workbookViewId="0">
      <selection activeCell="B17" sqref="B17:E2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0.24299999999999999</v>
      </c>
      <c r="D4" s="1">
        <v>0.06</v>
      </c>
      <c r="E4" s="1">
        <v>0.25609999999999999</v>
      </c>
      <c r="F4" s="1">
        <v>1.7</v>
      </c>
      <c r="G4" s="1">
        <v>998</v>
      </c>
      <c r="H4" s="1">
        <v>0.15</v>
      </c>
      <c r="I4" s="1">
        <v>224.5</v>
      </c>
      <c r="J4" s="1">
        <v>0.35</v>
      </c>
    </row>
    <row r="5" spans="1:10" x14ac:dyDescent="0.25">
      <c r="A5" s="1">
        <v>2</v>
      </c>
      <c r="B5" s="1" t="s">
        <v>11</v>
      </c>
      <c r="C5" s="1">
        <v>0.42299999999999999</v>
      </c>
      <c r="D5" s="1">
        <v>0</v>
      </c>
      <c r="E5" s="1">
        <v>2.3999999999999998E-3</v>
      </c>
      <c r="F5" s="1">
        <v>0.04</v>
      </c>
      <c r="G5" s="1" t="s">
        <v>11</v>
      </c>
      <c r="H5" s="1" t="s">
        <v>11</v>
      </c>
      <c r="I5" s="1" t="s">
        <v>11</v>
      </c>
      <c r="J5" s="1" t="s">
        <v>11</v>
      </c>
    </row>
    <row r="6" spans="1:10" x14ac:dyDescent="0.25">
      <c r="A6" s="1">
        <v>3</v>
      </c>
      <c r="B6" s="1" t="s">
        <v>11</v>
      </c>
      <c r="C6" s="1">
        <v>0.69</v>
      </c>
      <c r="D6" s="1">
        <v>0.78</v>
      </c>
      <c r="E6" s="1">
        <v>3.2103999999999999</v>
      </c>
      <c r="F6" s="1">
        <v>9.0399999999999991</v>
      </c>
      <c r="G6" s="1">
        <v>999</v>
      </c>
      <c r="H6" s="1">
        <v>0.08</v>
      </c>
      <c r="I6" s="1">
        <v>225.4</v>
      </c>
      <c r="J6" s="1">
        <v>0.35</v>
      </c>
    </row>
    <row r="7" spans="1:10" x14ac:dyDescent="0.25">
      <c r="A7" s="1">
        <v>4</v>
      </c>
      <c r="B7" s="1" t="s">
        <v>11</v>
      </c>
      <c r="C7" s="1">
        <v>1.077</v>
      </c>
      <c r="D7" s="1">
        <v>1.54</v>
      </c>
      <c r="E7" s="1">
        <v>6.3643999999999998</v>
      </c>
      <c r="F7" s="1">
        <v>15.54</v>
      </c>
      <c r="G7" s="1">
        <v>995</v>
      </c>
      <c r="H7" s="1">
        <v>0.51</v>
      </c>
      <c r="I7" s="1">
        <v>221.1</v>
      </c>
      <c r="J7" s="1">
        <v>0.57999999999999996</v>
      </c>
    </row>
    <row r="8" spans="1:10" x14ac:dyDescent="0.25">
      <c r="A8" s="1">
        <v>5</v>
      </c>
      <c r="B8" s="1" t="s">
        <v>11</v>
      </c>
      <c r="C8" s="1">
        <v>1.56</v>
      </c>
      <c r="D8" s="1">
        <v>1.1399999999999999</v>
      </c>
      <c r="E8" s="1">
        <v>4.7028999999999996</v>
      </c>
      <c r="F8" s="1">
        <v>15.26</v>
      </c>
      <c r="G8" s="1">
        <v>999</v>
      </c>
      <c r="H8" s="1">
        <v>0.08</v>
      </c>
      <c r="I8" s="1">
        <v>225.1</v>
      </c>
      <c r="J8" s="1">
        <v>0.15</v>
      </c>
    </row>
    <row r="9" spans="1:10" x14ac:dyDescent="0.25">
      <c r="A9" s="1">
        <v>6</v>
      </c>
      <c r="B9" s="1" t="s">
        <v>11</v>
      </c>
      <c r="C9" s="1">
        <v>1.853</v>
      </c>
      <c r="D9" s="1">
        <v>1.36</v>
      </c>
      <c r="E9" s="1">
        <v>5.6058000000000003</v>
      </c>
      <c r="F9" s="1">
        <v>19.75</v>
      </c>
      <c r="G9" s="1">
        <v>999</v>
      </c>
      <c r="H9" s="1">
        <v>0.06</v>
      </c>
      <c r="I9" s="1">
        <v>226.8</v>
      </c>
      <c r="J9" s="1">
        <v>0.24</v>
      </c>
    </row>
    <row r="10" spans="1:10" x14ac:dyDescent="0.25">
      <c r="A10" s="1">
        <v>7</v>
      </c>
      <c r="B10" s="1" t="s">
        <v>11</v>
      </c>
      <c r="C10" s="1">
        <v>2.2170000000000001</v>
      </c>
      <c r="D10" s="1">
        <v>2.04</v>
      </c>
      <c r="E10" s="1">
        <v>8.4291999999999998</v>
      </c>
      <c r="F10" s="1">
        <v>24.44</v>
      </c>
      <c r="G10" s="1">
        <v>998</v>
      </c>
      <c r="H10" s="1">
        <v>0.17</v>
      </c>
      <c r="I10" s="1">
        <v>224.6</v>
      </c>
      <c r="J10" s="1">
        <v>0.45</v>
      </c>
    </row>
    <row r="11" spans="1:10" x14ac:dyDescent="0.25">
      <c r="A11" s="1">
        <v>8</v>
      </c>
      <c r="B11" s="1" t="s">
        <v>11</v>
      </c>
      <c r="C11" s="1">
        <v>2.5830000000000002</v>
      </c>
      <c r="D11" s="1">
        <v>1.29</v>
      </c>
      <c r="E11" s="1">
        <v>5.3297999999999996</v>
      </c>
      <c r="F11" s="1">
        <v>24.48</v>
      </c>
      <c r="G11" s="1">
        <v>999</v>
      </c>
      <c r="H11" s="1">
        <v>0.1</v>
      </c>
      <c r="I11" s="1">
        <v>221.9</v>
      </c>
      <c r="J11" s="1">
        <v>0.53</v>
      </c>
    </row>
    <row r="12" spans="1:10" x14ac:dyDescent="0.25">
      <c r="A12" s="1">
        <v>9</v>
      </c>
      <c r="B12" s="1" t="s">
        <v>11</v>
      </c>
      <c r="C12" s="1">
        <v>2.7330000000000001</v>
      </c>
      <c r="D12" s="1">
        <v>1.69</v>
      </c>
      <c r="E12" s="1">
        <v>6.9687999999999999</v>
      </c>
      <c r="F12" s="1">
        <v>28.38</v>
      </c>
      <c r="G12" s="1">
        <v>998</v>
      </c>
      <c r="H12" s="1">
        <v>0.26</v>
      </c>
      <c r="I12" s="1">
        <v>216.7</v>
      </c>
      <c r="J12" s="1">
        <v>0.83</v>
      </c>
    </row>
    <row r="13" spans="1:10" x14ac:dyDescent="0.25">
      <c r="A13" s="1">
        <v>10</v>
      </c>
      <c r="B13" s="1" t="s">
        <v>11</v>
      </c>
      <c r="C13" s="1">
        <v>3.097</v>
      </c>
      <c r="D13" s="1">
        <v>2.06</v>
      </c>
      <c r="E13" s="1">
        <v>8.5016999999999996</v>
      </c>
      <c r="F13" s="1">
        <v>20.96</v>
      </c>
      <c r="G13" s="1">
        <v>995</v>
      </c>
      <c r="H13" s="1">
        <v>0.55000000000000004</v>
      </c>
      <c r="I13" s="1">
        <v>209.8</v>
      </c>
      <c r="J13" s="1">
        <v>0.77</v>
      </c>
    </row>
    <row r="14" spans="1:10" x14ac:dyDescent="0.25">
      <c r="A14" s="1">
        <v>11</v>
      </c>
      <c r="B14" s="1" t="s">
        <v>11</v>
      </c>
      <c r="C14" s="1">
        <v>3.65</v>
      </c>
      <c r="D14" s="1">
        <v>0.11</v>
      </c>
      <c r="E14" s="1">
        <v>0.46360000000000001</v>
      </c>
      <c r="F14" s="1">
        <v>1.85</v>
      </c>
      <c r="G14" s="1">
        <v>1000</v>
      </c>
      <c r="H14" s="1">
        <v>0.06</v>
      </c>
      <c r="I14" s="1">
        <v>207.5</v>
      </c>
      <c r="J14" s="1">
        <v>7.0000000000000007E-2</v>
      </c>
    </row>
    <row r="15" spans="1:10" x14ac:dyDescent="0.25">
      <c r="A15" s="1">
        <v>12</v>
      </c>
      <c r="B15" s="1" t="s">
        <v>11</v>
      </c>
      <c r="C15" s="1">
        <v>7.4969999999999999</v>
      </c>
      <c r="D15" s="1">
        <v>0.27</v>
      </c>
      <c r="E15" s="1">
        <v>1.0952</v>
      </c>
      <c r="F15" s="1">
        <v>35.68</v>
      </c>
      <c r="G15" s="1" t="s">
        <v>11</v>
      </c>
      <c r="H15" s="1" t="s">
        <v>11</v>
      </c>
      <c r="I15" s="1" t="s">
        <v>11</v>
      </c>
      <c r="J15" s="1" t="s">
        <v>11</v>
      </c>
    </row>
    <row r="16" spans="1:10" x14ac:dyDescent="0.25">
      <c r="A16" s="1">
        <v>13</v>
      </c>
      <c r="B16" s="1" t="s">
        <v>11</v>
      </c>
      <c r="C16" s="1">
        <v>7.6369999999999996</v>
      </c>
      <c r="D16" s="1">
        <v>0.92</v>
      </c>
      <c r="E16" s="1">
        <v>3.8025000000000002</v>
      </c>
      <c r="F16" s="1">
        <v>57</v>
      </c>
      <c r="G16" s="1" t="s">
        <v>11</v>
      </c>
      <c r="H16" s="1" t="s">
        <v>11</v>
      </c>
      <c r="I16" s="1" t="s">
        <v>11</v>
      </c>
      <c r="J16" s="1" t="s">
        <v>11</v>
      </c>
    </row>
    <row r="17" spans="1:10" x14ac:dyDescent="0.25">
      <c r="A17" s="1">
        <v>14</v>
      </c>
      <c r="B17" s="1" t="s">
        <v>110</v>
      </c>
      <c r="C17" s="1">
        <v>8.33</v>
      </c>
      <c r="D17" s="1">
        <v>80.41</v>
      </c>
      <c r="E17" s="1">
        <v>332.2747</v>
      </c>
      <c r="F17" s="1">
        <v>666.97</v>
      </c>
      <c r="G17" s="1">
        <v>968</v>
      </c>
      <c r="H17" s="1">
        <v>1.67</v>
      </c>
      <c r="I17" s="1">
        <v>223</v>
      </c>
      <c r="J17" s="1">
        <v>1.85</v>
      </c>
    </row>
    <row r="18" spans="1:10" x14ac:dyDescent="0.25">
      <c r="A18" s="1">
        <v>15</v>
      </c>
      <c r="B18" s="1" t="s">
        <v>11</v>
      </c>
      <c r="C18" s="1">
        <v>9.4600000000000009</v>
      </c>
      <c r="D18" s="1">
        <v>0.05</v>
      </c>
      <c r="E18" s="1">
        <v>0.2084</v>
      </c>
      <c r="F18" s="1">
        <v>0</v>
      </c>
      <c r="G18" s="1">
        <v>907</v>
      </c>
      <c r="H18" s="1">
        <v>9.49</v>
      </c>
      <c r="I18" s="1">
        <v>247.2</v>
      </c>
      <c r="J18" s="1">
        <v>1.88</v>
      </c>
    </row>
    <row r="19" spans="1:10" x14ac:dyDescent="0.25">
      <c r="A19" s="1">
        <v>16</v>
      </c>
      <c r="B19" s="1" t="s">
        <v>11</v>
      </c>
      <c r="C19" s="1">
        <v>9.83</v>
      </c>
      <c r="D19" s="1">
        <v>0</v>
      </c>
      <c r="E19" s="1">
        <v>2.2000000000000001E-3</v>
      </c>
      <c r="F19" s="1">
        <v>0.1</v>
      </c>
      <c r="G19" s="1">
        <v>1000</v>
      </c>
      <c r="H19" s="1">
        <v>0.02</v>
      </c>
      <c r="I19" s="1">
        <v>252.8</v>
      </c>
      <c r="J19" s="1">
        <v>0.01</v>
      </c>
    </row>
    <row r="20" spans="1:10" x14ac:dyDescent="0.25">
      <c r="A20" s="1">
        <v>17</v>
      </c>
      <c r="B20" s="1" t="s">
        <v>107</v>
      </c>
      <c r="C20" s="1">
        <v>9.923</v>
      </c>
      <c r="D20" s="1">
        <v>0.12</v>
      </c>
      <c r="E20" s="1">
        <v>0.51480000000000004</v>
      </c>
      <c r="F20" s="1">
        <v>0.94</v>
      </c>
      <c r="G20" s="1">
        <v>988</v>
      </c>
      <c r="H20" s="1">
        <v>0.91</v>
      </c>
      <c r="I20" s="1">
        <v>249.8</v>
      </c>
      <c r="J20" s="1">
        <v>0.79</v>
      </c>
    </row>
    <row r="21" spans="1:10" x14ac:dyDescent="0.25">
      <c r="A21" s="1">
        <v>18</v>
      </c>
      <c r="B21" s="1" t="s">
        <v>18</v>
      </c>
      <c r="C21" s="1">
        <v>10.263</v>
      </c>
      <c r="D21" s="1">
        <v>0.08</v>
      </c>
      <c r="E21" s="1">
        <v>0.3201</v>
      </c>
      <c r="F21" s="1">
        <v>2.13</v>
      </c>
      <c r="G21" s="1">
        <v>981</v>
      </c>
      <c r="H21" s="1">
        <v>2.31</v>
      </c>
      <c r="I21" s="1">
        <v>246.7</v>
      </c>
      <c r="J21" s="1">
        <v>0.36</v>
      </c>
    </row>
    <row r="22" spans="1:10" x14ac:dyDescent="0.25">
      <c r="A22" s="1">
        <v>19</v>
      </c>
      <c r="B22" s="1" t="s">
        <v>108</v>
      </c>
      <c r="C22" s="1">
        <v>10.477</v>
      </c>
      <c r="D22" s="1">
        <v>4.83</v>
      </c>
      <c r="E22" s="1">
        <v>19.9544</v>
      </c>
      <c r="F22" s="1">
        <v>181</v>
      </c>
      <c r="G22" s="1">
        <v>994</v>
      </c>
      <c r="H22" s="1">
        <v>0.53</v>
      </c>
      <c r="I22" s="1">
        <v>227</v>
      </c>
      <c r="J22" s="1">
        <v>0.89</v>
      </c>
    </row>
    <row r="23" spans="1:10" x14ac:dyDescent="0.25">
      <c r="A23" s="1">
        <v>20</v>
      </c>
      <c r="B23" s="1" t="s">
        <v>14</v>
      </c>
      <c r="C23" s="1">
        <v>13.323</v>
      </c>
      <c r="D23" s="1">
        <v>1.26</v>
      </c>
      <c r="E23" s="1">
        <v>5.2092999999999998</v>
      </c>
      <c r="F23" s="1">
        <v>0.96</v>
      </c>
      <c r="G23" s="1">
        <v>594</v>
      </c>
      <c r="H23" s="1">
        <v>69.45</v>
      </c>
      <c r="I23" s="1">
        <v>233.1</v>
      </c>
      <c r="J23" s="1">
        <v>6.98</v>
      </c>
    </row>
    <row r="24" spans="1:10" x14ac:dyDescent="0.25">
      <c r="A24" s="1" t="s">
        <v>12</v>
      </c>
      <c r="B24" s="1"/>
      <c r="C24" s="1"/>
      <c r="D24" s="1">
        <v>80.41</v>
      </c>
      <c r="E24" s="1">
        <v>332.2747</v>
      </c>
      <c r="F24" s="1">
        <v>666.97</v>
      </c>
      <c r="G24" s="1">
        <v>1000</v>
      </c>
      <c r="H24" s="1">
        <v>69.45</v>
      </c>
      <c r="I24" s="1"/>
      <c r="J24" s="1">
        <v>6.98</v>
      </c>
    </row>
    <row r="25" spans="1:10" x14ac:dyDescent="0.25">
      <c r="A25" s="1" t="s">
        <v>13</v>
      </c>
      <c r="B25" s="1"/>
      <c r="C25" s="1"/>
      <c r="D25" s="1">
        <v>0</v>
      </c>
      <c r="E25" s="1">
        <v>2.2000000000000001E-3</v>
      </c>
      <c r="F25" s="1">
        <v>0</v>
      </c>
      <c r="G25" s="1">
        <v>594</v>
      </c>
      <c r="H25" s="1">
        <v>0.02</v>
      </c>
      <c r="I25" s="1"/>
      <c r="J25" s="1">
        <v>0.01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F65E8-5D6C-4368-81D3-4F88DDEBC7EB}">
  <dimension ref="A1:J25"/>
  <sheetViews>
    <sheetView topLeftCell="A2" workbookViewId="0">
      <selection activeCell="B17" sqref="B17:E2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0.09</v>
      </c>
      <c r="D4" s="1">
        <v>0.01</v>
      </c>
      <c r="E4" s="1">
        <v>2.1100000000000001E-2</v>
      </c>
      <c r="F4" s="1">
        <v>0.22</v>
      </c>
      <c r="G4" s="1">
        <v>999</v>
      </c>
      <c r="H4" s="1">
        <v>0.05</v>
      </c>
      <c r="I4" s="1">
        <v>240.5</v>
      </c>
      <c r="J4" s="1">
        <v>0.67</v>
      </c>
    </row>
    <row r="5" spans="1:10" x14ac:dyDescent="0.25">
      <c r="A5" s="1">
        <v>2</v>
      </c>
      <c r="B5" s="1" t="s">
        <v>11</v>
      </c>
      <c r="C5" s="1">
        <v>0.61</v>
      </c>
      <c r="D5" s="1">
        <v>0</v>
      </c>
      <c r="E5" s="1">
        <v>1.0699999999999999E-2</v>
      </c>
      <c r="F5" s="1">
        <v>7.0000000000000007E-2</v>
      </c>
      <c r="G5" s="1" t="s">
        <v>11</v>
      </c>
      <c r="H5" s="1" t="s">
        <v>11</v>
      </c>
      <c r="I5" s="1" t="s">
        <v>11</v>
      </c>
      <c r="J5" s="1" t="s">
        <v>11</v>
      </c>
    </row>
    <row r="6" spans="1:10" x14ac:dyDescent="0.25">
      <c r="A6" s="1">
        <v>3</v>
      </c>
      <c r="B6" s="1" t="s">
        <v>11</v>
      </c>
      <c r="C6" s="1">
        <v>1.2230000000000001</v>
      </c>
      <c r="D6" s="1">
        <v>1.7</v>
      </c>
      <c r="E6" s="1">
        <v>5.6200999999999999</v>
      </c>
      <c r="F6" s="1">
        <v>9.92</v>
      </c>
      <c r="G6" s="1">
        <v>803</v>
      </c>
      <c r="H6" s="1">
        <v>25.02</v>
      </c>
      <c r="I6" s="1">
        <v>250.3</v>
      </c>
      <c r="J6" s="1">
        <v>2.06</v>
      </c>
    </row>
    <row r="7" spans="1:10" x14ac:dyDescent="0.25">
      <c r="A7" s="1">
        <v>4</v>
      </c>
      <c r="B7" s="1" t="s">
        <v>11</v>
      </c>
      <c r="C7" s="1">
        <v>1.623</v>
      </c>
      <c r="D7" s="1">
        <v>1.53</v>
      </c>
      <c r="E7" s="1">
        <v>5.0765000000000002</v>
      </c>
      <c r="F7" s="1">
        <v>12.36</v>
      </c>
      <c r="G7" s="1">
        <v>998</v>
      </c>
      <c r="H7" s="1">
        <v>0.21</v>
      </c>
      <c r="I7" s="1">
        <v>245.1</v>
      </c>
      <c r="J7" s="1">
        <v>0.68</v>
      </c>
    </row>
    <row r="8" spans="1:10" x14ac:dyDescent="0.25">
      <c r="A8" s="1">
        <v>5</v>
      </c>
      <c r="B8" s="1" t="s">
        <v>11</v>
      </c>
      <c r="C8" s="1">
        <v>2.117</v>
      </c>
      <c r="D8" s="1">
        <v>1.7</v>
      </c>
      <c r="E8" s="1">
        <v>5.6371000000000002</v>
      </c>
      <c r="F8" s="1">
        <v>16.46</v>
      </c>
      <c r="G8" s="1">
        <v>994</v>
      </c>
      <c r="H8" s="1">
        <v>0.7</v>
      </c>
      <c r="I8" s="1">
        <v>245.1</v>
      </c>
      <c r="J8" s="1">
        <v>0.83</v>
      </c>
    </row>
    <row r="9" spans="1:10" x14ac:dyDescent="0.25">
      <c r="A9" s="1">
        <v>6</v>
      </c>
      <c r="B9" s="1" t="s">
        <v>11</v>
      </c>
      <c r="C9" s="1">
        <v>2.34</v>
      </c>
      <c r="D9" s="1">
        <v>1.92</v>
      </c>
      <c r="E9" s="1">
        <v>6.3535000000000004</v>
      </c>
      <c r="F9" s="1">
        <v>22.06</v>
      </c>
      <c r="G9" s="1">
        <v>986</v>
      </c>
      <c r="H9" s="1">
        <v>1.6</v>
      </c>
      <c r="I9" s="1">
        <v>246.5</v>
      </c>
      <c r="J9" s="1">
        <v>0.77</v>
      </c>
    </row>
    <row r="10" spans="1:10" x14ac:dyDescent="0.25">
      <c r="A10" s="1">
        <v>7</v>
      </c>
      <c r="B10" s="1" t="s">
        <v>11</v>
      </c>
      <c r="C10" s="1">
        <v>2.8530000000000002</v>
      </c>
      <c r="D10" s="1">
        <v>3.19</v>
      </c>
      <c r="E10" s="1">
        <v>10.5647</v>
      </c>
      <c r="F10" s="1">
        <v>17.28</v>
      </c>
      <c r="G10" s="1">
        <v>929</v>
      </c>
      <c r="H10" s="1">
        <v>14.38</v>
      </c>
      <c r="I10" s="1">
        <v>250</v>
      </c>
      <c r="J10" s="1">
        <v>0.83</v>
      </c>
    </row>
    <row r="11" spans="1:10" x14ac:dyDescent="0.25">
      <c r="A11" s="1">
        <v>8</v>
      </c>
      <c r="B11" s="1" t="s">
        <v>11</v>
      </c>
      <c r="C11" s="1">
        <v>3.34</v>
      </c>
      <c r="D11" s="1">
        <v>0.7</v>
      </c>
      <c r="E11" s="1">
        <v>2.3166000000000002</v>
      </c>
      <c r="F11" s="1">
        <v>7.42</v>
      </c>
      <c r="G11" s="1">
        <v>871</v>
      </c>
      <c r="H11" s="1">
        <v>10.64</v>
      </c>
      <c r="I11" s="1">
        <v>227.1</v>
      </c>
      <c r="J11" s="1">
        <v>4.66</v>
      </c>
    </row>
    <row r="12" spans="1:10" x14ac:dyDescent="0.25">
      <c r="A12" s="1">
        <v>9</v>
      </c>
      <c r="B12" s="1" t="s">
        <v>11</v>
      </c>
      <c r="C12" s="1">
        <v>3.82</v>
      </c>
      <c r="D12" s="1">
        <v>0.17</v>
      </c>
      <c r="E12" s="1">
        <v>0.57230000000000003</v>
      </c>
      <c r="F12" s="1">
        <v>1.61</v>
      </c>
      <c r="G12" s="1">
        <v>997</v>
      </c>
      <c r="H12" s="1">
        <v>0.27</v>
      </c>
      <c r="I12" s="1">
        <v>213.8</v>
      </c>
      <c r="J12" s="1">
        <v>0.54</v>
      </c>
    </row>
    <row r="13" spans="1:10" x14ac:dyDescent="0.25">
      <c r="A13" s="1">
        <v>10</v>
      </c>
      <c r="B13" s="1" t="s">
        <v>11</v>
      </c>
      <c r="C13" s="1">
        <v>4.8600000000000003</v>
      </c>
      <c r="D13" s="1">
        <v>1.19</v>
      </c>
      <c r="E13" s="1">
        <v>3.9447999999999999</v>
      </c>
      <c r="F13" s="1">
        <v>4.1500000000000004</v>
      </c>
      <c r="G13" s="1">
        <v>978</v>
      </c>
      <c r="H13" s="1">
        <v>2.4300000000000002</v>
      </c>
      <c r="I13" s="1">
        <v>212</v>
      </c>
      <c r="J13" s="1">
        <v>0.91</v>
      </c>
    </row>
    <row r="14" spans="1:10" x14ac:dyDescent="0.25">
      <c r="A14" s="1">
        <v>11</v>
      </c>
      <c r="B14" s="1" t="s">
        <v>11</v>
      </c>
      <c r="C14" s="1">
        <v>5.657</v>
      </c>
      <c r="D14" s="1">
        <v>0.67</v>
      </c>
      <c r="E14" s="1">
        <v>2.2151000000000001</v>
      </c>
      <c r="F14" s="1">
        <v>3.03</v>
      </c>
      <c r="G14" s="1">
        <v>967</v>
      </c>
      <c r="H14" s="1">
        <v>3.11</v>
      </c>
      <c r="I14" s="1">
        <v>205.7</v>
      </c>
      <c r="J14" s="1">
        <v>0.98</v>
      </c>
    </row>
    <row r="15" spans="1:10" x14ac:dyDescent="0.25">
      <c r="A15" s="1">
        <v>12</v>
      </c>
      <c r="B15" s="1" t="s">
        <v>11</v>
      </c>
      <c r="C15" s="1">
        <v>6.7229999999999999</v>
      </c>
      <c r="D15" s="1">
        <v>0</v>
      </c>
      <c r="E15" s="1">
        <v>7.4000000000000003E-3</v>
      </c>
      <c r="F15" s="1">
        <v>0.22</v>
      </c>
      <c r="G15" s="1">
        <v>1000</v>
      </c>
      <c r="H15" s="1">
        <v>0.03</v>
      </c>
      <c r="I15" s="1">
        <v>204.7</v>
      </c>
      <c r="J15" s="1">
        <v>0.05</v>
      </c>
    </row>
    <row r="16" spans="1:10" x14ac:dyDescent="0.25">
      <c r="A16" s="1">
        <v>13</v>
      </c>
      <c r="B16" s="1" t="s">
        <v>11</v>
      </c>
      <c r="C16" s="1">
        <v>6.7229999999999999</v>
      </c>
      <c r="D16" s="1">
        <v>0</v>
      </c>
      <c r="E16" s="1">
        <v>2.3999999999999998E-3</v>
      </c>
      <c r="F16" s="1">
        <v>0.22</v>
      </c>
      <c r="G16" s="1">
        <v>1000</v>
      </c>
      <c r="H16" s="1">
        <v>0</v>
      </c>
      <c r="I16" s="1">
        <v>204.9</v>
      </c>
      <c r="J16" s="1">
        <v>0.01</v>
      </c>
    </row>
    <row r="17" spans="1:10" x14ac:dyDescent="0.25">
      <c r="A17" s="1">
        <v>14</v>
      </c>
      <c r="B17" s="1" t="s">
        <v>110</v>
      </c>
      <c r="C17" s="1">
        <v>7.9</v>
      </c>
      <c r="D17" s="1">
        <v>76.25</v>
      </c>
      <c r="E17" s="1">
        <v>252.21539999999999</v>
      </c>
      <c r="F17" s="1">
        <v>755.82</v>
      </c>
      <c r="G17" s="1">
        <v>908</v>
      </c>
      <c r="H17" s="1">
        <v>5.08</v>
      </c>
      <c r="I17" s="1">
        <v>219.1</v>
      </c>
      <c r="J17" s="1">
        <v>1.94</v>
      </c>
    </row>
    <row r="18" spans="1:10" x14ac:dyDescent="0.25">
      <c r="A18" s="1">
        <v>15</v>
      </c>
      <c r="B18" s="1" t="s">
        <v>11</v>
      </c>
      <c r="C18" s="1">
        <v>9.1300000000000008</v>
      </c>
      <c r="D18" s="1">
        <v>0.09</v>
      </c>
      <c r="E18" s="1">
        <v>0.30270000000000002</v>
      </c>
      <c r="F18" s="1">
        <v>6.39</v>
      </c>
      <c r="G18" s="1">
        <v>999</v>
      </c>
      <c r="H18" s="1">
        <v>0.1</v>
      </c>
      <c r="I18" s="1">
        <v>218.9</v>
      </c>
      <c r="J18" s="1">
        <v>0.56000000000000005</v>
      </c>
    </row>
    <row r="19" spans="1:10" x14ac:dyDescent="0.25">
      <c r="A19" s="1">
        <v>16</v>
      </c>
      <c r="B19" s="1" t="s">
        <v>107</v>
      </c>
      <c r="C19" s="1">
        <v>9.3070000000000004</v>
      </c>
      <c r="D19" s="1">
        <v>0.41</v>
      </c>
      <c r="E19" s="1">
        <v>1.363</v>
      </c>
      <c r="F19" s="1">
        <v>3.91</v>
      </c>
      <c r="G19" s="1">
        <v>983</v>
      </c>
      <c r="H19" s="1">
        <v>1.39</v>
      </c>
      <c r="I19" s="1">
        <v>209.3</v>
      </c>
      <c r="J19" s="1">
        <v>1.57</v>
      </c>
    </row>
    <row r="20" spans="1:10" s="3" customFormat="1" x14ac:dyDescent="0.25">
      <c r="A20" s="2">
        <v>17</v>
      </c>
      <c r="B20" s="2" t="s">
        <v>18</v>
      </c>
      <c r="C20" s="2">
        <v>9.8070000000000004</v>
      </c>
      <c r="D20" s="2">
        <v>8.73</v>
      </c>
      <c r="E20" s="2">
        <v>28.8614</v>
      </c>
      <c r="F20" s="2">
        <v>170.67</v>
      </c>
      <c r="G20" s="2">
        <v>948</v>
      </c>
      <c r="H20" s="2">
        <v>3.65</v>
      </c>
      <c r="I20" s="2">
        <v>220.5</v>
      </c>
      <c r="J20" s="2">
        <v>1.07</v>
      </c>
    </row>
    <row r="21" spans="1:10" x14ac:dyDescent="0.25">
      <c r="A21" s="1">
        <v>18</v>
      </c>
      <c r="B21" s="1" t="s">
        <v>108</v>
      </c>
      <c r="C21" s="1">
        <v>10.547000000000001</v>
      </c>
      <c r="D21" s="1">
        <v>0.1</v>
      </c>
      <c r="E21" s="1">
        <v>0.33650000000000002</v>
      </c>
      <c r="F21" s="1">
        <v>53.87</v>
      </c>
      <c r="G21" s="1" t="s">
        <v>11</v>
      </c>
      <c r="H21" s="1" t="s">
        <v>11</v>
      </c>
      <c r="I21" s="1" t="s">
        <v>11</v>
      </c>
      <c r="J21" s="1" t="s">
        <v>11</v>
      </c>
    </row>
    <row r="22" spans="1:10" x14ac:dyDescent="0.25">
      <c r="A22" s="1">
        <v>19</v>
      </c>
      <c r="B22" s="1" t="s">
        <v>14</v>
      </c>
      <c r="C22" s="1">
        <v>10.55</v>
      </c>
      <c r="D22" s="1">
        <v>0.49</v>
      </c>
      <c r="E22" s="1">
        <v>1.6074999999999999</v>
      </c>
      <c r="F22" s="1">
        <v>4.67</v>
      </c>
      <c r="G22" s="1">
        <v>961</v>
      </c>
      <c r="H22" s="1">
        <v>2.48</v>
      </c>
      <c r="I22" s="1">
        <v>224.9</v>
      </c>
      <c r="J22" s="1">
        <v>0.74</v>
      </c>
    </row>
    <row r="23" spans="1:10" x14ac:dyDescent="0.25">
      <c r="A23" s="1">
        <v>20</v>
      </c>
      <c r="B23" s="1" t="s">
        <v>55</v>
      </c>
      <c r="C23" s="1">
        <v>11.553000000000001</v>
      </c>
      <c r="D23" s="1">
        <v>1.1299999999999999</v>
      </c>
      <c r="E23" s="1">
        <v>3.7355999999999998</v>
      </c>
      <c r="F23" s="1">
        <v>3.2</v>
      </c>
      <c r="G23" s="1">
        <v>988</v>
      </c>
      <c r="H23" s="1">
        <v>2.4500000000000002</v>
      </c>
      <c r="I23" s="1">
        <v>214.2</v>
      </c>
      <c r="J23" s="1">
        <v>0.68</v>
      </c>
    </row>
    <row r="24" spans="1:10" x14ac:dyDescent="0.25">
      <c r="A24" s="1" t="s">
        <v>12</v>
      </c>
      <c r="B24" s="1"/>
      <c r="C24" s="1"/>
      <c r="D24" s="1">
        <v>76.25</v>
      </c>
      <c r="E24" s="1">
        <v>252.21539999999999</v>
      </c>
      <c r="F24" s="1">
        <v>755.82</v>
      </c>
      <c r="G24" s="1">
        <v>1000</v>
      </c>
      <c r="H24" s="1">
        <v>25.02</v>
      </c>
      <c r="I24" s="1"/>
      <c r="J24" s="1">
        <v>4.66</v>
      </c>
    </row>
    <row r="25" spans="1:10" x14ac:dyDescent="0.25">
      <c r="A25" s="1" t="s">
        <v>13</v>
      </c>
      <c r="B25" s="1"/>
      <c r="C25" s="1"/>
      <c r="D25" s="1">
        <v>0</v>
      </c>
      <c r="E25" s="1">
        <v>2.3999999999999998E-3</v>
      </c>
      <c r="F25" s="1">
        <v>7.0000000000000007E-2</v>
      </c>
      <c r="G25" s="1">
        <v>803</v>
      </c>
      <c r="H25" s="1">
        <v>0</v>
      </c>
      <c r="I25" s="1"/>
      <c r="J25" s="1">
        <v>0.01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BE62-D643-4CB4-8A15-5932F6523BC6}">
  <dimension ref="A1:J27"/>
  <sheetViews>
    <sheetView topLeftCell="A13" workbookViewId="0">
      <selection activeCell="B21" sqref="B21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0.12</v>
      </c>
      <c r="D4" s="1">
        <v>0.3</v>
      </c>
      <c r="E4" s="1">
        <v>1.3041</v>
      </c>
      <c r="F4" s="1">
        <v>12.32</v>
      </c>
      <c r="G4" s="1">
        <v>993</v>
      </c>
      <c r="H4" s="1">
        <v>0.96</v>
      </c>
      <c r="I4" s="1">
        <v>225.1</v>
      </c>
      <c r="J4" s="1">
        <v>2.02</v>
      </c>
    </row>
    <row r="5" spans="1:10" x14ac:dyDescent="0.25">
      <c r="A5" s="1">
        <v>2</v>
      </c>
      <c r="B5" s="1" t="s">
        <v>11</v>
      </c>
      <c r="C5" s="1">
        <v>0.19700000000000001</v>
      </c>
      <c r="D5" s="1">
        <v>0.35</v>
      </c>
      <c r="E5" s="1">
        <v>1.5293000000000001</v>
      </c>
      <c r="F5" s="1">
        <v>14.91</v>
      </c>
      <c r="G5" s="1">
        <v>999</v>
      </c>
      <c r="H5" s="1">
        <v>7.0000000000000007E-2</v>
      </c>
      <c r="I5" s="1">
        <v>230.8</v>
      </c>
      <c r="J5" s="1">
        <v>0.56000000000000005</v>
      </c>
    </row>
    <row r="6" spans="1:10" x14ac:dyDescent="0.25">
      <c r="A6" s="1">
        <v>3</v>
      </c>
      <c r="B6" s="1" t="s">
        <v>11</v>
      </c>
      <c r="C6" s="1">
        <v>0.28699999999999998</v>
      </c>
      <c r="D6" s="1">
        <v>0.27</v>
      </c>
      <c r="E6" s="1">
        <v>1.1491</v>
      </c>
      <c r="F6" s="1">
        <v>9.91</v>
      </c>
      <c r="G6" s="1">
        <v>999</v>
      </c>
      <c r="H6" s="1">
        <v>0.09</v>
      </c>
      <c r="I6" s="1">
        <v>226.2</v>
      </c>
      <c r="J6" s="1">
        <v>0.37</v>
      </c>
    </row>
    <row r="7" spans="1:10" x14ac:dyDescent="0.25">
      <c r="A7" s="1">
        <v>4</v>
      </c>
      <c r="B7" s="1" t="s">
        <v>11</v>
      </c>
      <c r="C7" s="1">
        <v>0.51700000000000002</v>
      </c>
      <c r="D7" s="1">
        <v>0.45</v>
      </c>
      <c r="E7" s="1">
        <v>1.9289000000000001</v>
      </c>
      <c r="F7" s="1">
        <v>11.97</v>
      </c>
      <c r="G7" s="1">
        <v>999</v>
      </c>
      <c r="H7" s="1">
        <v>0.16</v>
      </c>
      <c r="I7" s="1">
        <v>229.6</v>
      </c>
      <c r="J7" s="1">
        <v>0.78</v>
      </c>
    </row>
    <row r="8" spans="1:10" x14ac:dyDescent="0.25">
      <c r="A8" s="1">
        <v>5</v>
      </c>
      <c r="B8" s="1" t="s">
        <v>11</v>
      </c>
      <c r="C8" s="1">
        <v>0.66700000000000004</v>
      </c>
      <c r="D8" s="1">
        <v>0.36</v>
      </c>
      <c r="E8" s="1">
        <v>1.5571999999999999</v>
      </c>
      <c r="F8" s="1">
        <v>15.45</v>
      </c>
      <c r="G8" s="1">
        <v>999</v>
      </c>
      <c r="H8" s="1">
        <v>0.05</v>
      </c>
      <c r="I8" s="1">
        <v>231.5</v>
      </c>
      <c r="J8" s="1">
        <v>0.31</v>
      </c>
    </row>
    <row r="9" spans="1:10" x14ac:dyDescent="0.25">
      <c r="A9" s="1">
        <v>6</v>
      </c>
      <c r="B9" s="1" t="s">
        <v>11</v>
      </c>
      <c r="C9" s="1">
        <v>0.80300000000000005</v>
      </c>
      <c r="D9" s="1">
        <v>1.03</v>
      </c>
      <c r="E9" s="1">
        <v>4.4518000000000004</v>
      </c>
      <c r="F9" s="1">
        <v>31.1</v>
      </c>
      <c r="G9" s="1">
        <v>993</v>
      </c>
      <c r="H9" s="1">
        <v>0.84</v>
      </c>
      <c r="I9" s="1">
        <v>236.8</v>
      </c>
      <c r="J9" s="1">
        <v>1.65</v>
      </c>
    </row>
    <row r="10" spans="1:10" x14ac:dyDescent="0.25">
      <c r="A10" s="1">
        <v>7</v>
      </c>
      <c r="B10" s="1" t="s">
        <v>11</v>
      </c>
      <c r="C10" s="1">
        <v>1.0069999999999999</v>
      </c>
      <c r="D10" s="1">
        <v>0.53</v>
      </c>
      <c r="E10" s="1">
        <v>2.2839999999999998</v>
      </c>
      <c r="F10" s="1">
        <v>16.760000000000002</v>
      </c>
      <c r="G10" s="1">
        <v>995</v>
      </c>
      <c r="H10" s="1">
        <v>0.53</v>
      </c>
      <c r="I10" s="1">
        <v>231.8</v>
      </c>
      <c r="J10" s="1">
        <v>1.34</v>
      </c>
    </row>
    <row r="11" spans="1:10" x14ac:dyDescent="0.25">
      <c r="A11" s="1">
        <v>8</v>
      </c>
      <c r="B11" s="1" t="s">
        <v>11</v>
      </c>
      <c r="C11" s="1">
        <v>1.1830000000000001</v>
      </c>
      <c r="D11" s="1">
        <v>0.23</v>
      </c>
      <c r="E11" s="1">
        <v>0.99570000000000003</v>
      </c>
      <c r="F11" s="1">
        <v>10.18</v>
      </c>
      <c r="G11" s="1">
        <v>1000</v>
      </c>
      <c r="H11" s="1">
        <v>0.02</v>
      </c>
      <c r="I11" s="1">
        <v>225.9</v>
      </c>
      <c r="J11" s="1">
        <v>0.08</v>
      </c>
    </row>
    <row r="12" spans="1:10" x14ac:dyDescent="0.25">
      <c r="A12" s="1">
        <v>9</v>
      </c>
      <c r="B12" s="1" t="s">
        <v>11</v>
      </c>
      <c r="C12" s="1">
        <v>1.31</v>
      </c>
      <c r="D12" s="1">
        <v>0.59</v>
      </c>
      <c r="E12" s="1">
        <v>2.5299</v>
      </c>
      <c r="F12" s="1">
        <v>15.4</v>
      </c>
      <c r="G12" s="1">
        <v>997</v>
      </c>
      <c r="H12" s="1">
        <v>0.28999999999999998</v>
      </c>
      <c r="I12" s="1">
        <v>228.5</v>
      </c>
      <c r="J12" s="1">
        <v>0.92</v>
      </c>
    </row>
    <row r="13" spans="1:10" x14ac:dyDescent="0.25">
      <c r="A13" s="1">
        <v>10</v>
      </c>
      <c r="B13" s="1" t="s">
        <v>11</v>
      </c>
      <c r="C13" s="1">
        <v>1.4930000000000001</v>
      </c>
      <c r="D13" s="1">
        <v>0.59</v>
      </c>
      <c r="E13" s="1">
        <v>2.5230000000000001</v>
      </c>
      <c r="F13" s="1">
        <v>12.01</v>
      </c>
      <c r="G13" s="1">
        <v>1000</v>
      </c>
      <c r="H13" s="1">
        <v>0.06</v>
      </c>
      <c r="I13" s="1">
        <v>223.6</v>
      </c>
      <c r="J13" s="1">
        <v>0.43</v>
      </c>
    </row>
    <row r="14" spans="1:10" x14ac:dyDescent="0.25">
      <c r="A14" s="1">
        <v>11</v>
      </c>
      <c r="B14" s="1" t="s">
        <v>11</v>
      </c>
      <c r="C14" s="1">
        <v>1.823</v>
      </c>
      <c r="D14" s="1">
        <v>1.1499999999999999</v>
      </c>
      <c r="E14" s="1">
        <v>4.9463999999999997</v>
      </c>
      <c r="F14" s="1">
        <v>26.19</v>
      </c>
      <c r="G14" s="1">
        <v>980</v>
      </c>
      <c r="H14" s="1">
        <v>1.77</v>
      </c>
      <c r="I14" s="1">
        <v>229</v>
      </c>
      <c r="J14" s="1">
        <v>2.5</v>
      </c>
    </row>
    <row r="15" spans="1:10" x14ac:dyDescent="0.25">
      <c r="A15" s="1">
        <v>12</v>
      </c>
      <c r="B15" s="1" t="s">
        <v>11</v>
      </c>
      <c r="C15" s="1">
        <v>2.0569999999999999</v>
      </c>
      <c r="D15" s="1">
        <v>0.49</v>
      </c>
      <c r="E15" s="1">
        <v>2.1324999999999998</v>
      </c>
      <c r="F15" s="1">
        <v>14.88</v>
      </c>
      <c r="G15" s="1">
        <v>1000</v>
      </c>
      <c r="H15" s="1">
        <v>0.02</v>
      </c>
      <c r="I15" s="1">
        <v>222.1</v>
      </c>
      <c r="J15" s="1">
        <v>0.28999999999999998</v>
      </c>
    </row>
    <row r="16" spans="1:10" x14ac:dyDescent="0.25">
      <c r="A16" s="1">
        <v>13</v>
      </c>
      <c r="B16" s="1" t="s">
        <v>11</v>
      </c>
      <c r="C16" s="1">
        <v>2.3330000000000002</v>
      </c>
      <c r="D16" s="1">
        <v>2.08</v>
      </c>
      <c r="E16" s="1">
        <v>8.9765999999999995</v>
      </c>
      <c r="F16" s="1">
        <v>27.98</v>
      </c>
      <c r="G16" s="1">
        <v>966</v>
      </c>
      <c r="H16" s="1">
        <v>5.81</v>
      </c>
      <c r="I16" s="1">
        <v>223.3</v>
      </c>
      <c r="J16" s="1">
        <v>3.02</v>
      </c>
    </row>
    <row r="17" spans="1:10" x14ac:dyDescent="0.25">
      <c r="A17" s="1">
        <v>14</v>
      </c>
      <c r="B17" s="1" t="s">
        <v>11</v>
      </c>
      <c r="C17" s="1">
        <v>4.8499999999999996</v>
      </c>
      <c r="D17" s="1">
        <v>0.16</v>
      </c>
      <c r="E17" s="1">
        <v>0.68120000000000003</v>
      </c>
      <c r="F17" s="1">
        <v>0.61</v>
      </c>
      <c r="G17" s="1">
        <v>978</v>
      </c>
      <c r="H17" s="1">
        <v>2.33</v>
      </c>
      <c r="I17" s="1">
        <v>207.4</v>
      </c>
      <c r="J17" s="1">
        <v>0.61</v>
      </c>
    </row>
    <row r="18" spans="1:10" x14ac:dyDescent="0.25">
      <c r="A18" s="1">
        <v>15</v>
      </c>
      <c r="B18" s="1" t="s">
        <v>11</v>
      </c>
      <c r="C18" s="1">
        <v>6.67</v>
      </c>
      <c r="D18" s="1">
        <v>0.53</v>
      </c>
      <c r="E18" s="1">
        <v>2.2772999999999999</v>
      </c>
      <c r="F18" s="1">
        <v>31.35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x14ac:dyDescent="0.25">
      <c r="A19" s="1">
        <v>16</v>
      </c>
      <c r="B19" s="1" t="s">
        <v>11</v>
      </c>
      <c r="C19" s="1">
        <v>6.7670000000000003</v>
      </c>
      <c r="D19" s="1">
        <v>0</v>
      </c>
      <c r="E19" s="1">
        <v>8.5000000000000006E-3</v>
      </c>
      <c r="F19" s="1">
        <v>0.28000000000000003</v>
      </c>
      <c r="G19" s="1" t="s">
        <v>11</v>
      </c>
      <c r="H19" s="1" t="s">
        <v>11</v>
      </c>
      <c r="I19" s="1" t="s">
        <v>11</v>
      </c>
      <c r="J19" s="1" t="s">
        <v>11</v>
      </c>
    </row>
    <row r="20" spans="1:10" x14ac:dyDescent="0.25">
      <c r="A20" s="1">
        <v>17</v>
      </c>
      <c r="B20" s="1" t="s">
        <v>11</v>
      </c>
      <c r="C20" s="1">
        <v>6.7969999999999997</v>
      </c>
      <c r="D20" s="1">
        <v>4.41</v>
      </c>
      <c r="E20" s="1">
        <v>19.014500000000002</v>
      </c>
      <c r="F20" s="1">
        <v>118.9</v>
      </c>
      <c r="G20" s="1">
        <v>994</v>
      </c>
      <c r="H20" s="1">
        <v>0.79</v>
      </c>
      <c r="I20" s="1">
        <v>218.1</v>
      </c>
      <c r="J20" s="1">
        <v>1.69</v>
      </c>
    </row>
    <row r="21" spans="1:10" x14ac:dyDescent="0.25">
      <c r="A21" s="1">
        <v>18</v>
      </c>
      <c r="B21" s="1" t="s">
        <v>110</v>
      </c>
      <c r="C21" s="1">
        <v>7.423</v>
      </c>
      <c r="D21" s="1">
        <v>76.150000000000006</v>
      </c>
      <c r="E21" s="1">
        <v>328.4128</v>
      </c>
      <c r="F21" s="1">
        <v>605.6</v>
      </c>
      <c r="G21" s="1">
        <v>973</v>
      </c>
      <c r="H21" s="1">
        <v>1.7</v>
      </c>
      <c r="I21" s="1">
        <v>220</v>
      </c>
      <c r="J21" s="1">
        <v>1.01</v>
      </c>
    </row>
    <row r="22" spans="1:10" x14ac:dyDescent="0.25">
      <c r="A22" s="1">
        <v>19</v>
      </c>
      <c r="B22" s="1" t="s">
        <v>107</v>
      </c>
      <c r="C22" s="1">
        <v>8.7729999999999997</v>
      </c>
      <c r="D22" s="1">
        <v>7.0000000000000007E-2</v>
      </c>
      <c r="E22" s="1">
        <v>0.31979999999999997</v>
      </c>
      <c r="F22" s="1">
        <v>3.53</v>
      </c>
      <c r="G22" s="1">
        <v>992</v>
      </c>
      <c r="H22" s="1">
        <v>0.83</v>
      </c>
      <c r="I22" s="1">
        <v>238.8</v>
      </c>
      <c r="J22" s="1">
        <v>0.82</v>
      </c>
    </row>
    <row r="23" spans="1:10" s="3" customFormat="1" x14ac:dyDescent="0.25">
      <c r="A23" s="2">
        <v>20</v>
      </c>
      <c r="B23" s="2" t="s">
        <v>18</v>
      </c>
      <c r="C23" s="2">
        <v>9.3130000000000006</v>
      </c>
      <c r="D23" s="2">
        <v>6.53</v>
      </c>
      <c r="E23" s="2">
        <v>28.165900000000001</v>
      </c>
      <c r="F23" s="2">
        <v>177.81</v>
      </c>
      <c r="G23" s="2">
        <v>970</v>
      </c>
      <c r="H23" s="2">
        <v>2.27</v>
      </c>
      <c r="I23" s="2">
        <v>224.7</v>
      </c>
      <c r="J23" s="2">
        <v>1.51</v>
      </c>
    </row>
    <row r="24" spans="1:10" x14ac:dyDescent="0.25">
      <c r="A24" s="1">
        <v>21</v>
      </c>
      <c r="B24" s="1" t="s">
        <v>108</v>
      </c>
      <c r="C24" s="1">
        <v>9.4499999999999993</v>
      </c>
      <c r="D24" s="1">
        <v>0.21</v>
      </c>
      <c r="E24" s="1">
        <v>0.90610000000000002</v>
      </c>
      <c r="F24" s="1">
        <v>14.1</v>
      </c>
      <c r="G24" s="1" t="s">
        <v>11</v>
      </c>
      <c r="H24" s="1" t="s">
        <v>11</v>
      </c>
      <c r="I24" s="1" t="s">
        <v>11</v>
      </c>
      <c r="J24" s="1" t="s">
        <v>11</v>
      </c>
    </row>
    <row r="25" spans="1:10" x14ac:dyDescent="0.25">
      <c r="A25" s="1">
        <v>22</v>
      </c>
      <c r="B25" s="1" t="s">
        <v>14</v>
      </c>
      <c r="C25" s="1">
        <v>10.013</v>
      </c>
      <c r="D25" s="1">
        <v>3.52</v>
      </c>
      <c r="E25" s="1">
        <v>15.1722</v>
      </c>
      <c r="F25" s="1">
        <v>0</v>
      </c>
      <c r="G25" s="1">
        <v>838</v>
      </c>
      <c r="H25" s="1">
        <v>31.36</v>
      </c>
      <c r="I25" s="1">
        <v>224.9</v>
      </c>
      <c r="J25" s="1">
        <v>7.53</v>
      </c>
    </row>
    <row r="26" spans="1:10" x14ac:dyDescent="0.25">
      <c r="A26" s="1" t="s">
        <v>12</v>
      </c>
      <c r="B26" s="1"/>
      <c r="C26" s="1"/>
      <c r="D26" s="1">
        <v>76.150000000000006</v>
      </c>
      <c r="E26" s="1">
        <v>328.4128</v>
      </c>
      <c r="F26" s="1">
        <v>605.6</v>
      </c>
      <c r="G26" s="1">
        <v>1000</v>
      </c>
      <c r="H26" s="1">
        <v>31.36</v>
      </c>
      <c r="I26" s="1"/>
      <c r="J26" s="1">
        <v>7.53</v>
      </c>
    </row>
    <row r="27" spans="1:10" x14ac:dyDescent="0.25">
      <c r="A27" s="1" t="s">
        <v>13</v>
      </c>
      <c r="B27" s="1"/>
      <c r="C27" s="1"/>
      <c r="D27" s="1">
        <v>0</v>
      </c>
      <c r="E27" s="1">
        <v>8.5000000000000006E-3</v>
      </c>
      <c r="F27" s="1">
        <v>0</v>
      </c>
      <c r="G27" s="1">
        <v>838</v>
      </c>
      <c r="H27" s="1">
        <v>0.02</v>
      </c>
      <c r="I27" s="1"/>
      <c r="J27" s="1">
        <v>0.08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2840-50C6-4BC4-9D30-79F09747BFC5}">
  <dimension ref="A1:J22"/>
  <sheetViews>
    <sheetView workbookViewId="0">
      <selection activeCell="B14" sqref="B14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</v>
      </c>
      <c r="D4" s="1">
        <v>0.01</v>
      </c>
      <c r="E4" s="1">
        <v>3.4599999999999999E-2</v>
      </c>
      <c r="F4" s="1">
        <v>0.26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0.51300000000000001</v>
      </c>
      <c r="D5" s="1">
        <v>1.05</v>
      </c>
      <c r="E5" s="1">
        <v>4.5008999999999997</v>
      </c>
      <c r="F5" s="1">
        <v>13.31</v>
      </c>
      <c r="G5" s="1">
        <v>999</v>
      </c>
      <c r="H5" s="1">
        <v>0.08</v>
      </c>
      <c r="I5" s="1">
        <v>223.5</v>
      </c>
      <c r="J5" s="1">
        <v>0.25</v>
      </c>
    </row>
    <row r="6" spans="1:10" x14ac:dyDescent="0.25">
      <c r="A6" s="1">
        <v>3</v>
      </c>
      <c r="B6" s="1" t="s">
        <v>11</v>
      </c>
      <c r="C6" s="1">
        <v>0.90300000000000002</v>
      </c>
      <c r="D6" s="1">
        <v>0.82</v>
      </c>
      <c r="E6" s="1">
        <v>3.5162</v>
      </c>
      <c r="F6" s="1">
        <v>14</v>
      </c>
      <c r="G6" s="1">
        <v>1000</v>
      </c>
      <c r="H6" s="1">
        <v>0</v>
      </c>
      <c r="I6" s="1">
        <v>222.7</v>
      </c>
      <c r="J6" s="1">
        <v>0.09</v>
      </c>
    </row>
    <row r="7" spans="1:10" x14ac:dyDescent="0.25">
      <c r="A7" s="1">
        <v>4</v>
      </c>
      <c r="B7" s="1" t="s">
        <v>11</v>
      </c>
      <c r="C7" s="1">
        <v>1.103</v>
      </c>
      <c r="D7" s="1">
        <v>1.07</v>
      </c>
      <c r="E7" s="1">
        <v>4.5854999999999997</v>
      </c>
      <c r="F7" s="1">
        <v>18.82</v>
      </c>
      <c r="G7" s="1">
        <v>1000</v>
      </c>
      <c r="H7" s="1">
        <v>0.04</v>
      </c>
      <c r="I7" s="1">
        <v>222.3</v>
      </c>
      <c r="J7" s="1">
        <v>0.26</v>
      </c>
    </row>
    <row r="8" spans="1:10" x14ac:dyDescent="0.25">
      <c r="A8" s="1">
        <v>5</v>
      </c>
      <c r="B8" s="1" t="s">
        <v>11</v>
      </c>
      <c r="C8" s="1">
        <v>1.56</v>
      </c>
      <c r="D8" s="1">
        <v>2.13</v>
      </c>
      <c r="E8" s="1">
        <v>9.1705000000000005</v>
      </c>
      <c r="F8" s="1">
        <v>22.4</v>
      </c>
      <c r="G8" s="1">
        <v>996</v>
      </c>
      <c r="H8" s="1">
        <v>0.42</v>
      </c>
      <c r="I8" s="1">
        <v>219.7</v>
      </c>
      <c r="J8" s="1">
        <v>0.88</v>
      </c>
    </row>
    <row r="9" spans="1:10" x14ac:dyDescent="0.25">
      <c r="A9" s="1">
        <v>6</v>
      </c>
      <c r="B9" s="1" t="s">
        <v>11</v>
      </c>
      <c r="C9" s="1">
        <v>1.7030000000000001</v>
      </c>
      <c r="D9" s="1">
        <v>0.9</v>
      </c>
      <c r="E9" s="1">
        <v>3.8780999999999999</v>
      </c>
      <c r="F9" s="1">
        <v>20.32</v>
      </c>
      <c r="G9" s="1">
        <v>999</v>
      </c>
      <c r="H9" s="1">
        <v>0.06</v>
      </c>
      <c r="I9" s="1">
        <v>220.7</v>
      </c>
      <c r="J9" s="1">
        <v>0.25</v>
      </c>
    </row>
    <row r="10" spans="1:10" x14ac:dyDescent="0.25">
      <c r="A10" s="1">
        <v>7</v>
      </c>
      <c r="B10" s="1" t="s">
        <v>11</v>
      </c>
      <c r="C10" s="1">
        <v>1.9870000000000001</v>
      </c>
      <c r="D10" s="1">
        <v>0.61</v>
      </c>
      <c r="E10" s="1">
        <v>2.6432000000000002</v>
      </c>
      <c r="F10" s="1">
        <v>19.440000000000001</v>
      </c>
      <c r="G10" s="1">
        <v>1000</v>
      </c>
      <c r="H10" s="1">
        <v>0.01</v>
      </c>
      <c r="I10" s="1">
        <v>221.8</v>
      </c>
      <c r="J10" s="1">
        <v>0.16</v>
      </c>
    </row>
    <row r="11" spans="1:10" x14ac:dyDescent="0.25">
      <c r="A11" s="1">
        <v>8</v>
      </c>
      <c r="B11" s="1" t="s">
        <v>11</v>
      </c>
      <c r="C11" s="1">
        <v>2.2599999999999998</v>
      </c>
      <c r="D11" s="1">
        <v>1.85</v>
      </c>
      <c r="E11" s="1">
        <v>7.9465000000000003</v>
      </c>
      <c r="F11" s="1">
        <v>18.93</v>
      </c>
      <c r="G11" s="1">
        <v>983</v>
      </c>
      <c r="H11" s="1">
        <v>2.77</v>
      </c>
      <c r="I11" s="1">
        <v>226.5</v>
      </c>
      <c r="J11" s="1">
        <v>2.04</v>
      </c>
    </row>
    <row r="12" spans="1:10" x14ac:dyDescent="0.25">
      <c r="A12" s="1">
        <v>9</v>
      </c>
      <c r="B12" s="1" t="s">
        <v>11</v>
      </c>
      <c r="C12" s="1">
        <v>3.25</v>
      </c>
      <c r="D12" s="1">
        <v>0.1</v>
      </c>
      <c r="E12" s="1">
        <v>0.41799999999999998</v>
      </c>
      <c r="F12" s="1">
        <v>0.67</v>
      </c>
      <c r="G12" s="1">
        <v>827</v>
      </c>
      <c r="H12" s="1">
        <v>37.619999999999997</v>
      </c>
      <c r="I12" s="1">
        <v>218.8</v>
      </c>
      <c r="J12" s="1">
        <v>5.53</v>
      </c>
    </row>
    <row r="13" spans="1:10" x14ac:dyDescent="0.25">
      <c r="A13" s="1">
        <v>10</v>
      </c>
      <c r="B13" s="1" t="s">
        <v>11</v>
      </c>
      <c r="C13" s="1">
        <v>6.44</v>
      </c>
      <c r="D13" s="1">
        <v>1.31</v>
      </c>
      <c r="E13" s="1">
        <v>5.6224999999999996</v>
      </c>
      <c r="F13" s="1">
        <v>66.900000000000006</v>
      </c>
      <c r="G13" s="1" t="s">
        <v>11</v>
      </c>
      <c r="H13" s="1" t="s">
        <v>11</v>
      </c>
      <c r="I13" s="1" t="s">
        <v>11</v>
      </c>
      <c r="J13" s="1" t="s">
        <v>11</v>
      </c>
    </row>
    <row r="14" spans="1:10" x14ac:dyDescent="0.25">
      <c r="A14" s="1">
        <v>11</v>
      </c>
      <c r="B14" s="1" t="s">
        <v>110</v>
      </c>
      <c r="C14" s="1">
        <v>7.173</v>
      </c>
      <c r="D14" s="1">
        <v>62.75</v>
      </c>
      <c r="E14" s="1">
        <v>270.17410000000001</v>
      </c>
      <c r="F14" s="1">
        <v>717.33</v>
      </c>
      <c r="G14" s="1">
        <v>967</v>
      </c>
      <c r="H14" s="1">
        <v>2.0299999999999998</v>
      </c>
      <c r="I14" s="1">
        <v>225.1</v>
      </c>
      <c r="J14" s="1">
        <v>2.48</v>
      </c>
    </row>
    <row r="15" spans="1:10" x14ac:dyDescent="0.25">
      <c r="A15" s="1">
        <v>12</v>
      </c>
      <c r="B15" s="1" t="s">
        <v>107</v>
      </c>
      <c r="C15" s="1">
        <v>7.3730000000000002</v>
      </c>
      <c r="D15" s="1">
        <v>17.88</v>
      </c>
      <c r="E15" s="1">
        <v>76.9589</v>
      </c>
      <c r="F15" s="1">
        <v>272.86</v>
      </c>
      <c r="G15" s="1">
        <v>982</v>
      </c>
      <c r="H15" s="1">
        <v>1.46</v>
      </c>
      <c r="I15" s="1">
        <v>223.3</v>
      </c>
      <c r="J15" s="1">
        <v>0.91</v>
      </c>
    </row>
    <row r="16" spans="1:10" x14ac:dyDescent="0.25">
      <c r="A16" s="1">
        <v>13</v>
      </c>
      <c r="B16" s="1" t="s">
        <v>11</v>
      </c>
      <c r="C16" s="1">
        <v>8.81</v>
      </c>
      <c r="D16" s="1">
        <v>0.01</v>
      </c>
      <c r="E16" s="1">
        <v>3.6299999999999999E-2</v>
      </c>
      <c r="F16" s="1">
        <v>3.63</v>
      </c>
      <c r="G16" s="1">
        <v>1000</v>
      </c>
      <c r="H16" s="1">
        <v>0.01</v>
      </c>
      <c r="I16" s="1">
        <v>233.9</v>
      </c>
      <c r="J16" s="1">
        <v>0.12</v>
      </c>
    </row>
    <row r="17" spans="1:10" x14ac:dyDescent="0.25">
      <c r="A17" s="1">
        <v>14</v>
      </c>
      <c r="B17" s="1" t="s">
        <v>11</v>
      </c>
      <c r="C17" s="1">
        <v>8.83</v>
      </c>
      <c r="D17" s="1">
        <v>0.01</v>
      </c>
      <c r="E17" s="1">
        <v>3.6799999999999999E-2</v>
      </c>
      <c r="F17" s="1">
        <v>3.71</v>
      </c>
      <c r="G17" s="1">
        <v>1000</v>
      </c>
      <c r="H17" s="1">
        <v>0.01</v>
      </c>
      <c r="I17" s="1">
        <v>233.2</v>
      </c>
      <c r="J17" s="1">
        <v>0.12</v>
      </c>
    </row>
    <row r="18" spans="1:10" s="3" customFormat="1" x14ac:dyDescent="0.25">
      <c r="A18" s="2">
        <v>15</v>
      </c>
      <c r="B18" s="2" t="s">
        <v>18</v>
      </c>
      <c r="C18" s="2">
        <v>9.0830000000000002</v>
      </c>
      <c r="D18" s="2">
        <v>7.84</v>
      </c>
      <c r="E18" s="2">
        <v>33.773400000000002</v>
      </c>
      <c r="F18" s="2">
        <v>191.25</v>
      </c>
      <c r="G18" s="2">
        <v>981</v>
      </c>
      <c r="H18" s="2">
        <v>1.19</v>
      </c>
      <c r="I18" s="2">
        <v>228.2</v>
      </c>
      <c r="J18" s="2">
        <v>1.55</v>
      </c>
    </row>
    <row r="19" spans="1:10" x14ac:dyDescent="0.25">
      <c r="A19" s="1">
        <v>16</v>
      </c>
      <c r="B19" s="1" t="s">
        <v>108</v>
      </c>
      <c r="C19" s="1">
        <v>9.9169999999999998</v>
      </c>
      <c r="D19" s="1">
        <v>0.4</v>
      </c>
      <c r="E19" s="1">
        <v>1.7367999999999999</v>
      </c>
      <c r="F19" s="1">
        <v>3.93</v>
      </c>
      <c r="G19" s="1">
        <v>971</v>
      </c>
      <c r="H19" s="1">
        <v>3.04</v>
      </c>
      <c r="I19" s="1">
        <v>226.3</v>
      </c>
      <c r="J19" s="1">
        <v>3.6</v>
      </c>
    </row>
    <row r="20" spans="1:10" x14ac:dyDescent="0.25">
      <c r="A20" s="1">
        <v>17</v>
      </c>
      <c r="B20" s="1" t="s">
        <v>14</v>
      </c>
      <c r="C20" s="1">
        <v>12.097</v>
      </c>
      <c r="D20" s="1">
        <v>1.28</v>
      </c>
      <c r="E20" s="1">
        <v>5.4958999999999998</v>
      </c>
      <c r="F20" s="1">
        <v>1.71</v>
      </c>
      <c r="G20" s="1">
        <v>853</v>
      </c>
      <c r="H20" s="1">
        <v>32.32</v>
      </c>
      <c r="I20" s="1">
        <v>248.8</v>
      </c>
      <c r="J20" s="1">
        <v>3.64</v>
      </c>
    </row>
    <row r="21" spans="1:10" x14ac:dyDescent="0.25">
      <c r="A21" s="1" t="s">
        <v>12</v>
      </c>
      <c r="B21" s="1"/>
      <c r="C21" s="1"/>
      <c r="D21" s="1">
        <v>62.75</v>
      </c>
      <c r="E21" s="1">
        <v>270.17410000000001</v>
      </c>
      <c r="F21" s="1">
        <v>717.33</v>
      </c>
      <c r="G21" s="1">
        <v>1000</v>
      </c>
      <c r="H21" s="1">
        <v>37.619999999999997</v>
      </c>
      <c r="I21" s="1"/>
      <c r="J21" s="1">
        <v>5.53</v>
      </c>
    </row>
    <row r="22" spans="1:10" x14ac:dyDescent="0.25">
      <c r="A22" s="1" t="s">
        <v>13</v>
      </c>
      <c r="B22" s="1"/>
      <c r="C22" s="1"/>
      <c r="D22" s="1">
        <v>0.01</v>
      </c>
      <c r="E22" s="1">
        <v>3.4599999999999999E-2</v>
      </c>
      <c r="F22" s="1">
        <v>0.26</v>
      </c>
      <c r="G22" s="1">
        <v>827</v>
      </c>
      <c r="H22" s="1">
        <v>0</v>
      </c>
      <c r="I22" s="1"/>
      <c r="J22" s="1">
        <v>0.09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CE20-01E7-4157-80AE-729BC5BD8FB8}">
  <dimension ref="A1:J15"/>
  <sheetViews>
    <sheetView workbookViewId="0">
      <selection activeCell="B10" sqref="B10:E1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8.6999999999999994E-2</v>
      </c>
      <c r="D4" s="1">
        <v>0.02</v>
      </c>
      <c r="E4" s="1">
        <v>8.8300000000000003E-2</v>
      </c>
      <c r="F4" s="1">
        <v>0.31</v>
      </c>
      <c r="G4" s="1">
        <v>1000</v>
      </c>
      <c r="H4" s="1">
        <v>0.04</v>
      </c>
      <c r="I4" s="1">
        <v>226.5</v>
      </c>
      <c r="J4" s="1">
        <v>0.1</v>
      </c>
    </row>
    <row r="5" spans="1:10" x14ac:dyDescent="0.25">
      <c r="A5" s="1">
        <v>2</v>
      </c>
      <c r="B5" s="1" t="s">
        <v>11</v>
      </c>
      <c r="C5" s="1">
        <v>1.2070000000000001</v>
      </c>
      <c r="D5" s="1">
        <v>1.82</v>
      </c>
      <c r="E5" s="1">
        <v>6.7389000000000001</v>
      </c>
      <c r="F5" s="1">
        <v>13.41</v>
      </c>
      <c r="G5" s="1">
        <v>977</v>
      </c>
      <c r="H5" s="1">
        <v>1.88</v>
      </c>
      <c r="I5" s="1">
        <v>221.2</v>
      </c>
      <c r="J5" s="1">
        <v>2.02</v>
      </c>
    </row>
    <row r="6" spans="1:10" x14ac:dyDescent="0.25">
      <c r="A6" s="1">
        <v>3</v>
      </c>
      <c r="B6" s="1" t="s">
        <v>11</v>
      </c>
      <c r="C6" s="1">
        <v>2.153</v>
      </c>
      <c r="D6" s="1">
        <v>9.5399999999999991</v>
      </c>
      <c r="E6" s="1">
        <v>35.349800000000002</v>
      </c>
      <c r="F6" s="1">
        <v>40.21</v>
      </c>
      <c r="G6" s="1">
        <v>985</v>
      </c>
      <c r="H6" s="1">
        <v>1.93</v>
      </c>
      <c r="I6" s="1">
        <v>214.3</v>
      </c>
      <c r="J6" s="1">
        <v>1.96</v>
      </c>
    </row>
    <row r="7" spans="1:10" x14ac:dyDescent="0.25">
      <c r="A7" s="1">
        <v>4</v>
      </c>
      <c r="B7" s="1" t="s">
        <v>11</v>
      </c>
      <c r="C7" s="1">
        <v>5.14</v>
      </c>
      <c r="D7" s="1">
        <v>0.01</v>
      </c>
      <c r="E7" s="1">
        <v>2.63E-2</v>
      </c>
      <c r="F7" s="1">
        <v>0.22</v>
      </c>
      <c r="G7" s="1">
        <v>659</v>
      </c>
      <c r="H7" s="1">
        <v>52.87</v>
      </c>
      <c r="I7" s="1">
        <v>261.10000000000002</v>
      </c>
      <c r="J7" s="1">
        <v>7.85</v>
      </c>
    </row>
    <row r="8" spans="1:10" x14ac:dyDescent="0.25">
      <c r="A8" s="1">
        <v>5</v>
      </c>
      <c r="B8" s="1" t="s">
        <v>11</v>
      </c>
      <c r="C8" s="1">
        <v>6.4429999999999996</v>
      </c>
      <c r="D8" s="1">
        <v>0.99</v>
      </c>
      <c r="E8" s="1">
        <v>3.6669999999999998</v>
      </c>
      <c r="F8" s="1">
        <v>41.81</v>
      </c>
      <c r="G8" s="1" t="s">
        <v>11</v>
      </c>
      <c r="H8" s="1" t="s">
        <v>11</v>
      </c>
      <c r="I8" s="1" t="s">
        <v>11</v>
      </c>
      <c r="J8" s="1" t="s">
        <v>11</v>
      </c>
    </row>
    <row r="9" spans="1:10" x14ac:dyDescent="0.25">
      <c r="A9" s="1">
        <v>6</v>
      </c>
      <c r="B9" s="1" t="s">
        <v>11</v>
      </c>
      <c r="C9" s="1">
        <v>6.5830000000000002</v>
      </c>
      <c r="D9" s="1">
        <v>4.04</v>
      </c>
      <c r="E9" s="1">
        <v>14.965</v>
      </c>
      <c r="F9" s="1">
        <v>86.98</v>
      </c>
      <c r="G9" s="1">
        <v>982</v>
      </c>
      <c r="H9" s="1">
        <v>2.91</v>
      </c>
      <c r="I9" s="1">
        <v>223.1</v>
      </c>
      <c r="J9" s="1">
        <v>3.28</v>
      </c>
    </row>
    <row r="10" spans="1:10" x14ac:dyDescent="0.25">
      <c r="A10" s="1">
        <v>7</v>
      </c>
      <c r="B10" s="1" t="s">
        <v>110</v>
      </c>
      <c r="C10" s="1">
        <v>7.1970000000000001</v>
      </c>
      <c r="D10" s="1">
        <v>68.25</v>
      </c>
      <c r="E10" s="1">
        <v>252.81800000000001</v>
      </c>
      <c r="F10" s="1">
        <v>529.29999999999995</v>
      </c>
      <c r="G10" s="1">
        <v>984</v>
      </c>
      <c r="H10" s="1">
        <v>0.92</v>
      </c>
      <c r="I10" s="1">
        <v>220.9</v>
      </c>
      <c r="J10" s="1">
        <v>0.78</v>
      </c>
    </row>
    <row r="11" spans="1:10" s="3" customFormat="1" x14ac:dyDescent="0.25">
      <c r="A11" s="2">
        <v>8</v>
      </c>
      <c r="B11" s="2" t="s">
        <v>18</v>
      </c>
      <c r="C11" s="2">
        <v>9.0429999999999993</v>
      </c>
      <c r="D11" s="2">
        <v>4.93</v>
      </c>
      <c r="E11" s="2">
        <v>18.249300000000002</v>
      </c>
      <c r="F11" s="2">
        <v>121.18</v>
      </c>
      <c r="G11" s="2">
        <v>978</v>
      </c>
      <c r="H11" s="2">
        <v>1.43</v>
      </c>
      <c r="I11" s="2">
        <v>224.8</v>
      </c>
      <c r="J11" s="2">
        <v>2.1</v>
      </c>
    </row>
    <row r="12" spans="1:10" x14ac:dyDescent="0.25">
      <c r="A12" s="1">
        <v>9</v>
      </c>
      <c r="B12" s="1" t="s">
        <v>11</v>
      </c>
      <c r="C12" s="1">
        <v>9.673</v>
      </c>
      <c r="D12" s="1">
        <v>0.01</v>
      </c>
      <c r="E12" s="1">
        <v>3.5200000000000002E-2</v>
      </c>
      <c r="F12" s="1">
        <v>3.49</v>
      </c>
      <c r="G12" s="1">
        <v>1000</v>
      </c>
      <c r="H12" s="1">
        <v>0</v>
      </c>
      <c r="I12" s="1">
        <v>229.9</v>
      </c>
      <c r="J12" s="1">
        <v>0.04</v>
      </c>
    </row>
    <row r="13" spans="1:10" x14ac:dyDescent="0.25">
      <c r="A13" s="1">
        <v>10</v>
      </c>
      <c r="B13" s="1" t="s">
        <v>14</v>
      </c>
      <c r="C13" s="1">
        <v>9.6769999999999996</v>
      </c>
      <c r="D13" s="1">
        <v>10.39</v>
      </c>
      <c r="E13" s="1">
        <v>38.501199999999997</v>
      </c>
      <c r="F13" s="1">
        <v>3.45</v>
      </c>
      <c r="G13" s="1">
        <v>791</v>
      </c>
      <c r="H13" s="1">
        <v>31.59</v>
      </c>
      <c r="I13" s="1">
        <v>229.2</v>
      </c>
      <c r="J13" s="1">
        <v>7.22</v>
      </c>
    </row>
    <row r="14" spans="1:10" x14ac:dyDescent="0.25">
      <c r="A14" s="1" t="s">
        <v>12</v>
      </c>
      <c r="B14" s="1"/>
      <c r="C14" s="1"/>
      <c r="D14" s="1">
        <v>68.25</v>
      </c>
      <c r="E14" s="1">
        <v>252.81800000000001</v>
      </c>
      <c r="F14" s="1">
        <v>529.29999999999995</v>
      </c>
      <c r="G14" s="1">
        <v>1000</v>
      </c>
      <c r="H14" s="1">
        <v>52.87</v>
      </c>
      <c r="I14" s="1"/>
      <c r="J14" s="1">
        <v>7.85</v>
      </c>
    </row>
    <row r="15" spans="1:10" x14ac:dyDescent="0.25">
      <c r="A15" s="1" t="s">
        <v>13</v>
      </c>
      <c r="B15" s="1"/>
      <c r="C15" s="1"/>
      <c r="D15" s="1">
        <v>0.01</v>
      </c>
      <c r="E15" s="1">
        <v>2.63E-2</v>
      </c>
      <c r="F15" s="1">
        <v>0.22</v>
      </c>
      <c r="G15" s="1">
        <v>659</v>
      </c>
      <c r="H15" s="1">
        <v>0</v>
      </c>
      <c r="I15" s="1"/>
      <c r="J15" s="1">
        <v>0.04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2AF31-3091-4764-8E94-3C71AB59340E}">
  <dimension ref="A1:J24"/>
  <sheetViews>
    <sheetView workbookViewId="0">
      <selection activeCell="B17" sqref="B17:E22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0.16700000000000001</v>
      </c>
      <c r="D4" s="1">
        <v>0.49</v>
      </c>
      <c r="E4" s="1">
        <v>1.3819999999999999</v>
      </c>
      <c r="F4" s="1">
        <v>8.16</v>
      </c>
      <c r="G4" s="1">
        <v>999</v>
      </c>
      <c r="H4" s="1">
        <v>0.05</v>
      </c>
      <c r="I4" s="1">
        <v>219.8</v>
      </c>
      <c r="J4" s="1">
        <v>0.23</v>
      </c>
    </row>
    <row r="5" spans="1:10" x14ac:dyDescent="0.25">
      <c r="A5" s="1">
        <v>2</v>
      </c>
      <c r="B5" s="1" t="s">
        <v>11</v>
      </c>
      <c r="C5" s="1">
        <v>0.61299999999999999</v>
      </c>
      <c r="D5" s="1">
        <v>1.93</v>
      </c>
      <c r="E5" s="1">
        <v>5.4325000000000001</v>
      </c>
      <c r="F5" s="1">
        <v>16.37</v>
      </c>
      <c r="G5" s="1">
        <v>997</v>
      </c>
      <c r="H5" s="1">
        <v>0.27</v>
      </c>
      <c r="I5" s="1">
        <v>218.5</v>
      </c>
      <c r="J5" s="1">
        <v>0.47</v>
      </c>
    </row>
    <row r="6" spans="1:10" x14ac:dyDescent="0.25">
      <c r="A6" s="1">
        <v>3</v>
      </c>
      <c r="B6" s="1" t="s">
        <v>11</v>
      </c>
      <c r="C6" s="1">
        <v>0.9</v>
      </c>
      <c r="D6" s="1">
        <v>0.91</v>
      </c>
      <c r="E6" s="1">
        <v>2.5598000000000001</v>
      </c>
      <c r="F6" s="1">
        <v>18.12</v>
      </c>
      <c r="G6" s="1">
        <v>1000</v>
      </c>
      <c r="H6" s="1">
        <v>0.03</v>
      </c>
      <c r="I6" s="1">
        <v>218.7</v>
      </c>
      <c r="J6" s="1">
        <v>0.12</v>
      </c>
    </row>
    <row r="7" spans="1:10" x14ac:dyDescent="0.25">
      <c r="A7" s="1">
        <v>4</v>
      </c>
      <c r="B7" s="1" t="s">
        <v>11</v>
      </c>
      <c r="C7" s="1">
        <v>0.97699999999999998</v>
      </c>
      <c r="D7" s="1">
        <v>1.6</v>
      </c>
      <c r="E7" s="1">
        <v>4.5072999999999999</v>
      </c>
      <c r="F7" s="1">
        <v>19.13</v>
      </c>
      <c r="G7" s="1">
        <v>1000</v>
      </c>
      <c r="H7" s="1">
        <v>0</v>
      </c>
      <c r="I7" s="1">
        <v>218.8</v>
      </c>
      <c r="J7" s="1">
        <v>0.03</v>
      </c>
    </row>
    <row r="8" spans="1:10" x14ac:dyDescent="0.25">
      <c r="A8" s="1">
        <v>5</v>
      </c>
      <c r="B8" s="1" t="s">
        <v>11</v>
      </c>
      <c r="C8" s="1">
        <v>1.2070000000000001</v>
      </c>
      <c r="D8" s="1">
        <v>1.06</v>
      </c>
      <c r="E8" s="1">
        <v>2.9908000000000001</v>
      </c>
      <c r="F8" s="1">
        <v>20.51</v>
      </c>
      <c r="G8" s="1">
        <v>1000</v>
      </c>
      <c r="H8" s="1">
        <v>0</v>
      </c>
      <c r="I8" s="1">
        <v>218.8</v>
      </c>
      <c r="J8" s="1">
        <v>0.02</v>
      </c>
    </row>
    <row r="9" spans="1:10" x14ac:dyDescent="0.25">
      <c r="A9" s="1">
        <v>6</v>
      </c>
      <c r="B9" s="1" t="s">
        <v>11</v>
      </c>
      <c r="C9" s="1">
        <v>1.33</v>
      </c>
      <c r="D9" s="1">
        <v>0.82</v>
      </c>
      <c r="E9" s="1">
        <v>2.3218000000000001</v>
      </c>
      <c r="F9" s="1">
        <v>20.55</v>
      </c>
      <c r="G9" s="1">
        <v>1000</v>
      </c>
      <c r="H9" s="1">
        <v>0</v>
      </c>
      <c r="I9" s="1">
        <v>219.2</v>
      </c>
      <c r="J9" s="1">
        <v>7.0000000000000007E-2</v>
      </c>
    </row>
    <row r="10" spans="1:10" x14ac:dyDescent="0.25">
      <c r="A10" s="1">
        <v>7</v>
      </c>
      <c r="B10" s="1" t="s">
        <v>11</v>
      </c>
      <c r="C10" s="1">
        <v>1.48</v>
      </c>
      <c r="D10" s="1">
        <v>1.26</v>
      </c>
      <c r="E10" s="1">
        <v>3.5476999999999999</v>
      </c>
      <c r="F10" s="1">
        <v>20.66</v>
      </c>
      <c r="G10" s="1">
        <v>1000</v>
      </c>
      <c r="H10" s="1">
        <v>0.02</v>
      </c>
      <c r="I10" s="1">
        <v>219.8</v>
      </c>
      <c r="J10" s="1">
        <v>0.15</v>
      </c>
    </row>
    <row r="11" spans="1:10" x14ac:dyDescent="0.25">
      <c r="A11" s="1">
        <v>8</v>
      </c>
      <c r="B11" s="1" t="s">
        <v>11</v>
      </c>
      <c r="C11" s="1">
        <v>1.7430000000000001</v>
      </c>
      <c r="D11" s="1">
        <v>1.9</v>
      </c>
      <c r="E11" s="1">
        <v>5.3567</v>
      </c>
      <c r="F11" s="1">
        <v>20.66</v>
      </c>
      <c r="G11" s="1">
        <v>1000</v>
      </c>
      <c r="H11" s="1">
        <v>0.03</v>
      </c>
      <c r="I11" s="1">
        <v>221.4</v>
      </c>
      <c r="J11" s="1">
        <v>0.16</v>
      </c>
    </row>
    <row r="12" spans="1:10" x14ac:dyDescent="0.25">
      <c r="A12" s="1">
        <v>9</v>
      </c>
      <c r="B12" s="1" t="s">
        <v>11</v>
      </c>
      <c r="C12" s="1">
        <v>1.83</v>
      </c>
      <c r="D12" s="1">
        <v>3.95</v>
      </c>
      <c r="E12" s="1">
        <v>11.113300000000001</v>
      </c>
      <c r="F12" s="1">
        <v>19.7</v>
      </c>
      <c r="G12" s="1">
        <v>982</v>
      </c>
      <c r="H12" s="1">
        <v>1.99</v>
      </c>
      <c r="I12" s="1">
        <v>222.3</v>
      </c>
      <c r="J12" s="1">
        <v>2.0299999999999998</v>
      </c>
    </row>
    <row r="13" spans="1:10" x14ac:dyDescent="0.25">
      <c r="A13" s="1">
        <v>10</v>
      </c>
      <c r="B13" s="1" t="s">
        <v>11</v>
      </c>
      <c r="C13" s="1">
        <v>5.1970000000000001</v>
      </c>
      <c r="D13" s="1">
        <v>0.01</v>
      </c>
      <c r="E13" s="1">
        <v>3.44E-2</v>
      </c>
      <c r="F13" s="1">
        <v>0.25</v>
      </c>
      <c r="G13" s="1">
        <v>722</v>
      </c>
      <c r="H13" s="1">
        <v>32.159999999999997</v>
      </c>
      <c r="I13" s="1">
        <v>220.2</v>
      </c>
      <c r="J13" s="1">
        <v>6.15</v>
      </c>
    </row>
    <row r="14" spans="1:10" x14ac:dyDescent="0.25">
      <c r="A14" s="1">
        <v>11</v>
      </c>
      <c r="B14" s="1" t="s">
        <v>11</v>
      </c>
      <c r="C14" s="1">
        <v>6.52</v>
      </c>
      <c r="D14" s="1">
        <v>5.0999999999999996</v>
      </c>
      <c r="E14" s="1">
        <v>14.3546</v>
      </c>
      <c r="F14" s="1">
        <v>90.02</v>
      </c>
      <c r="G14" s="1">
        <v>970</v>
      </c>
      <c r="H14" s="1">
        <v>2.08</v>
      </c>
      <c r="I14" s="1">
        <v>211.2</v>
      </c>
      <c r="J14" s="1">
        <v>1.7</v>
      </c>
    </row>
    <row r="15" spans="1:10" x14ac:dyDescent="0.25">
      <c r="A15" s="1">
        <v>12</v>
      </c>
      <c r="B15" s="1" t="s">
        <v>11</v>
      </c>
      <c r="C15" s="1">
        <v>6.69</v>
      </c>
      <c r="D15" s="1">
        <v>0.01</v>
      </c>
      <c r="E15" s="1">
        <v>4.1300000000000003E-2</v>
      </c>
      <c r="F15" s="1">
        <v>0.64</v>
      </c>
      <c r="G15" s="1" t="s">
        <v>11</v>
      </c>
      <c r="H15" s="1" t="s">
        <v>11</v>
      </c>
      <c r="I15" s="1" t="s">
        <v>11</v>
      </c>
      <c r="J15" s="1" t="s">
        <v>11</v>
      </c>
    </row>
    <row r="16" spans="1:10" x14ac:dyDescent="0.25">
      <c r="A16" s="1">
        <v>13</v>
      </c>
      <c r="B16" s="1" t="s">
        <v>11</v>
      </c>
      <c r="C16" s="1">
        <v>6.8529999999999998</v>
      </c>
      <c r="D16" s="1">
        <v>8.1</v>
      </c>
      <c r="E16" s="1">
        <v>22.8093</v>
      </c>
      <c r="F16" s="1">
        <v>98.89</v>
      </c>
      <c r="G16" s="1">
        <v>1000</v>
      </c>
      <c r="H16" s="1">
        <v>7.0000000000000007E-2</v>
      </c>
      <c r="I16" s="1">
        <v>212.1</v>
      </c>
      <c r="J16" s="1">
        <v>0.22</v>
      </c>
    </row>
    <row r="17" spans="1:10" x14ac:dyDescent="0.25">
      <c r="A17" s="1">
        <v>14</v>
      </c>
      <c r="B17" s="1" t="s">
        <v>110</v>
      </c>
      <c r="C17" s="1">
        <v>7.28</v>
      </c>
      <c r="D17" s="1">
        <v>37.49</v>
      </c>
      <c r="E17" s="1">
        <v>105.59139999999999</v>
      </c>
      <c r="F17" s="1">
        <v>420.76</v>
      </c>
      <c r="G17" s="1">
        <v>968</v>
      </c>
      <c r="H17" s="1">
        <v>2.4</v>
      </c>
      <c r="I17" s="1">
        <v>216.5</v>
      </c>
      <c r="J17" s="1">
        <v>1.7</v>
      </c>
    </row>
    <row r="18" spans="1:10" x14ac:dyDescent="0.25">
      <c r="A18" s="1">
        <v>15</v>
      </c>
      <c r="B18" s="1" t="s">
        <v>11</v>
      </c>
      <c r="C18" s="1">
        <v>7.407</v>
      </c>
      <c r="D18" s="1">
        <v>25.98</v>
      </c>
      <c r="E18" s="1">
        <v>73.188400000000001</v>
      </c>
      <c r="F18" s="1">
        <v>288.41000000000003</v>
      </c>
      <c r="G18" s="1">
        <v>982</v>
      </c>
      <c r="H18" s="1">
        <v>1.44</v>
      </c>
      <c r="I18" s="1">
        <v>218.5</v>
      </c>
      <c r="J18" s="1">
        <v>0.77</v>
      </c>
    </row>
    <row r="19" spans="1:10" x14ac:dyDescent="0.25">
      <c r="A19" s="1">
        <v>16</v>
      </c>
      <c r="B19" s="1" t="s">
        <v>107</v>
      </c>
      <c r="C19" s="1">
        <v>8.6630000000000003</v>
      </c>
      <c r="D19" s="1">
        <v>1.2</v>
      </c>
      <c r="E19" s="1">
        <v>3.3708</v>
      </c>
      <c r="F19" s="1">
        <v>7.26</v>
      </c>
      <c r="G19" s="1">
        <v>886</v>
      </c>
      <c r="H19" s="1">
        <v>9.58</v>
      </c>
      <c r="I19" s="1">
        <v>248.5</v>
      </c>
      <c r="J19" s="1">
        <v>3.28</v>
      </c>
    </row>
    <row r="20" spans="1:10" x14ac:dyDescent="0.25">
      <c r="A20" s="1">
        <v>17</v>
      </c>
      <c r="B20" s="1" t="s">
        <v>18</v>
      </c>
      <c r="C20" s="1">
        <v>9.19</v>
      </c>
      <c r="D20" s="1">
        <v>5.47</v>
      </c>
      <c r="E20" s="1">
        <v>15.418100000000001</v>
      </c>
      <c r="F20" s="1">
        <v>68.22</v>
      </c>
      <c r="G20" s="1">
        <v>957</v>
      </c>
      <c r="H20" s="1">
        <v>3.39</v>
      </c>
      <c r="I20" s="1">
        <v>212.9</v>
      </c>
      <c r="J20" s="1">
        <v>0.83</v>
      </c>
    </row>
    <row r="21" spans="1:10" x14ac:dyDescent="0.25">
      <c r="A21" s="1">
        <v>18</v>
      </c>
      <c r="B21" s="1" t="s">
        <v>11</v>
      </c>
      <c r="C21" s="1">
        <v>9.5</v>
      </c>
      <c r="D21" s="1">
        <v>0.03</v>
      </c>
      <c r="E21" s="1">
        <v>9.2600000000000002E-2</v>
      </c>
      <c r="F21" s="1">
        <v>9.2799999999999994</v>
      </c>
      <c r="G21" s="1">
        <v>1000</v>
      </c>
      <c r="H21" s="1">
        <v>0.01</v>
      </c>
      <c r="I21" s="1">
        <v>217.1</v>
      </c>
      <c r="J21" s="1">
        <v>0.09</v>
      </c>
    </row>
    <row r="22" spans="1:10" x14ac:dyDescent="0.25">
      <c r="A22" s="1">
        <v>19</v>
      </c>
      <c r="B22" s="1" t="s">
        <v>14</v>
      </c>
      <c r="C22" s="1">
        <v>9.657</v>
      </c>
      <c r="D22" s="1">
        <v>2.69</v>
      </c>
      <c r="E22" s="1">
        <v>7.5750999999999999</v>
      </c>
      <c r="F22" s="1">
        <v>10.93</v>
      </c>
      <c r="G22" s="1">
        <v>907</v>
      </c>
      <c r="H22" s="1">
        <v>8.32</v>
      </c>
      <c r="I22" s="1">
        <v>215.3</v>
      </c>
      <c r="J22" s="1">
        <v>3</v>
      </c>
    </row>
    <row r="23" spans="1:10" x14ac:dyDescent="0.25">
      <c r="A23" s="1" t="s">
        <v>12</v>
      </c>
      <c r="B23" s="1"/>
      <c r="C23" s="1"/>
      <c r="D23" s="1">
        <v>37.49</v>
      </c>
      <c r="E23" s="1">
        <v>105.59139999999999</v>
      </c>
      <c r="F23" s="1">
        <v>420.76</v>
      </c>
      <c r="G23" s="1">
        <v>1000</v>
      </c>
      <c r="H23" s="1">
        <v>32.159999999999997</v>
      </c>
      <c r="I23" s="1"/>
      <c r="J23" s="1">
        <v>6.15</v>
      </c>
    </row>
    <row r="24" spans="1:10" x14ac:dyDescent="0.25">
      <c r="A24" s="1" t="s">
        <v>13</v>
      </c>
      <c r="B24" s="1"/>
      <c r="C24" s="1"/>
      <c r="D24" s="1">
        <v>0.01</v>
      </c>
      <c r="E24" s="1">
        <v>3.44E-2</v>
      </c>
      <c r="F24" s="1">
        <v>0.25</v>
      </c>
      <c r="G24" s="1">
        <v>722</v>
      </c>
      <c r="H24" s="1">
        <v>0</v>
      </c>
      <c r="I24" s="1"/>
      <c r="J24" s="1">
        <v>0.02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4F4E-9188-4EC5-A135-40F399110969}">
  <dimension ref="A1:J27"/>
  <sheetViews>
    <sheetView topLeftCell="A6" workbookViewId="0">
      <selection activeCell="B19" sqref="B19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0.10299999999999999</v>
      </c>
      <c r="D4" s="1">
        <v>0.03</v>
      </c>
      <c r="E4" s="1">
        <v>9.7600000000000006E-2</v>
      </c>
      <c r="F4" s="1">
        <v>0.97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0.41299999999999998</v>
      </c>
      <c r="D5" s="1">
        <v>0.56999999999999995</v>
      </c>
      <c r="E5" s="1">
        <v>1.873</v>
      </c>
      <c r="F5" s="1">
        <v>7.2</v>
      </c>
      <c r="G5" s="1">
        <v>1000</v>
      </c>
      <c r="H5" s="1">
        <v>0.05</v>
      </c>
      <c r="I5" s="1">
        <v>218.8</v>
      </c>
      <c r="J5" s="1">
        <v>0.28000000000000003</v>
      </c>
    </row>
    <row r="6" spans="1:10" x14ac:dyDescent="0.25">
      <c r="A6" s="1">
        <v>3</v>
      </c>
      <c r="B6" s="1" t="s">
        <v>11</v>
      </c>
      <c r="C6" s="1">
        <v>0.6</v>
      </c>
      <c r="D6" s="1">
        <v>0.54</v>
      </c>
      <c r="E6" s="1">
        <v>1.7707999999999999</v>
      </c>
      <c r="F6" s="1">
        <v>8.5500000000000007</v>
      </c>
      <c r="G6" s="1">
        <v>999</v>
      </c>
      <c r="H6" s="1">
        <v>0.1</v>
      </c>
      <c r="I6" s="1">
        <v>217.5</v>
      </c>
      <c r="J6" s="1">
        <v>0.5</v>
      </c>
    </row>
    <row r="7" spans="1:10" x14ac:dyDescent="0.25">
      <c r="A7" s="1">
        <v>4</v>
      </c>
      <c r="B7" s="1" t="s">
        <v>11</v>
      </c>
      <c r="C7" s="1">
        <v>0.84299999999999997</v>
      </c>
      <c r="D7" s="1">
        <v>0.64</v>
      </c>
      <c r="E7" s="1">
        <v>2.0975000000000001</v>
      </c>
      <c r="F7" s="1">
        <v>10.25</v>
      </c>
      <c r="G7" s="1">
        <v>1000</v>
      </c>
      <c r="H7" s="1">
        <v>0.03</v>
      </c>
      <c r="I7" s="1">
        <v>215.4</v>
      </c>
      <c r="J7" s="1">
        <v>0.2</v>
      </c>
    </row>
    <row r="8" spans="1:10" x14ac:dyDescent="0.25">
      <c r="A8" s="1">
        <v>5</v>
      </c>
      <c r="B8" s="1" t="s">
        <v>11</v>
      </c>
      <c r="C8" s="1">
        <v>1.0629999999999999</v>
      </c>
      <c r="D8" s="1">
        <v>0.67</v>
      </c>
      <c r="E8" s="1">
        <v>2.1970000000000001</v>
      </c>
      <c r="F8" s="1">
        <v>11.46</v>
      </c>
      <c r="G8" s="1">
        <v>1000</v>
      </c>
      <c r="H8" s="1">
        <v>0.02</v>
      </c>
      <c r="I8" s="1">
        <v>215.3</v>
      </c>
      <c r="J8" s="1">
        <v>0.19</v>
      </c>
    </row>
    <row r="9" spans="1:10" x14ac:dyDescent="0.25">
      <c r="A9" s="1">
        <v>6</v>
      </c>
      <c r="B9" s="1" t="s">
        <v>11</v>
      </c>
      <c r="C9" s="1">
        <v>1.373</v>
      </c>
      <c r="D9" s="1">
        <v>1.29</v>
      </c>
      <c r="E9" s="1">
        <v>4.234</v>
      </c>
      <c r="F9" s="1">
        <v>16.97</v>
      </c>
      <c r="G9" s="1">
        <v>998</v>
      </c>
      <c r="H9" s="1">
        <v>0.16</v>
      </c>
      <c r="I9" s="1">
        <v>217.7</v>
      </c>
      <c r="J9" s="1">
        <v>0.51</v>
      </c>
    </row>
    <row r="10" spans="1:10" x14ac:dyDescent="0.25">
      <c r="A10" s="1">
        <v>7</v>
      </c>
      <c r="B10" s="1" t="s">
        <v>11</v>
      </c>
      <c r="C10" s="1">
        <v>1.54</v>
      </c>
      <c r="D10" s="1">
        <v>1.52</v>
      </c>
      <c r="E10" s="1">
        <v>4.9901999999999997</v>
      </c>
      <c r="F10" s="1">
        <v>20.3</v>
      </c>
      <c r="G10" s="1">
        <v>999</v>
      </c>
      <c r="H10" s="1">
        <v>0.06</v>
      </c>
      <c r="I10" s="1">
        <v>221</v>
      </c>
      <c r="J10" s="1">
        <v>0.37</v>
      </c>
    </row>
    <row r="11" spans="1:10" x14ac:dyDescent="0.25">
      <c r="A11" s="1">
        <v>8</v>
      </c>
      <c r="B11" s="1" t="s">
        <v>11</v>
      </c>
      <c r="C11" s="1">
        <v>1.73</v>
      </c>
      <c r="D11" s="1">
        <v>1.54</v>
      </c>
      <c r="E11" s="1">
        <v>5.0503</v>
      </c>
      <c r="F11" s="1">
        <v>14.73</v>
      </c>
      <c r="G11" s="1">
        <v>999</v>
      </c>
      <c r="H11" s="1">
        <v>0.05</v>
      </c>
      <c r="I11" s="1">
        <v>220.3</v>
      </c>
      <c r="J11" s="1">
        <v>0.19</v>
      </c>
    </row>
    <row r="12" spans="1:10" x14ac:dyDescent="0.25">
      <c r="A12" s="1">
        <v>9</v>
      </c>
      <c r="B12" s="1" t="s">
        <v>11</v>
      </c>
      <c r="C12" s="1">
        <v>2.1269999999999998</v>
      </c>
      <c r="D12" s="1">
        <v>0.73</v>
      </c>
      <c r="E12" s="1">
        <v>2.3864999999999998</v>
      </c>
      <c r="F12" s="1">
        <v>15.96</v>
      </c>
      <c r="G12" s="1">
        <v>1000</v>
      </c>
      <c r="H12" s="1">
        <v>0</v>
      </c>
      <c r="I12" s="1">
        <v>221.1</v>
      </c>
      <c r="J12" s="1">
        <v>0.04</v>
      </c>
    </row>
    <row r="13" spans="1:10" x14ac:dyDescent="0.25">
      <c r="A13" s="1">
        <v>10</v>
      </c>
      <c r="B13" s="1" t="s">
        <v>11</v>
      </c>
      <c r="C13" s="1">
        <v>2.2829999999999999</v>
      </c>
      <c r="D13" s="1">
        <v>0.7</v>
      </c>
      <c r="E13" s="1">
        <v>2.2848999999999999</v>
      </c>
      <c r="F13" s="1">
        <v>16.829999999999998</v>
      </c>
      <c r="G13" s="1">
        <v>1000</v>
      </c>
      <c r="H13" s="1">
        <v>0.01</v>
      </c>
      <c r="I13" s="1">
        <v>221.6</v>
      </c>
      <c r="J13" s="1">
        <v>0.08</v>
      </c>
    </row>
    <row r="14" spans="1:10" x14ac:dyDescent="0.25">
      <c r="A14" s="1">
        <v>11</v>
      </c>
      <c r="B14" s="1" t="s">
        <v>11</v>
      </c>
      <c r="C14" s="1">
        <v>2.37</v>
      </c>
      <c r="D14" s="1">
        <v>1.33</v>
      </c>
      <c r="E14" s="1">
        <v>4.3581000000000003</v>
      </c>
      <c r="F14" s="1">
        <v>17.399999999999999</v>
      </c>
      <c r="G14" s="1">
        <v>972</v>
      </c>
      <c r="H14" s="1">
        <v>2.84</v>
      </c>
      <c r="I14" s="1">
        <v>227.9</v>
      </c>
      <c r="J14" s="1">
        <v>1.89</v>
      </c>
    </row>
    <row r="15" spans="1:10" x14ac:dyDescent="0.25">
      <c r="A15" s="1">
        <v>12</v>
      </c>
      <c r="B15" s="1" t="s">
        <v>11</v>
      </c>
      <c r="C15" s="1">
        <v>5.0270000000000001</v>
      </c>
      <c r="D15" s="1">
        <v>0.01</v>
      </c>
      <c r="E15" s="1">
        <v>3.56E-2</v>
      </c>
      <c r="F15" s="1">
        <v>0.2</v>
      </c>
      <c r="G15" s="1">
        <v>979</v>
      </c>
      <c r="H15" s="1">
        <v>1.82</v>
      </c>
      <c r="I15" s="1">
        <v>206.2</v>
      </c>
      <c r="J15" s="1">
        <v>0.98</v>
      </c>
    </row>
    <row r="16" spans="1:10" x14ac:dyDescent="0.25">
      <c r="A16" s="1">
        <v>13</v>
      </c>
      <c r="B16" s="1" t="s">
        <v>11</v>
      </c>
      <c r="C16" s="1">
        <v>5.2869999999999999</v>
      </c>
      <c r="D16" s="1">
        <v>0.01</v>
      </c>
      <c r="E16" s="1">
        <v>2.92E-2</v>
      </c>
      <c r="F16" s="1">
        <v>0.25</v>
      </c>
      <c r="G16" s="1">
        <v>760</v>
      </c>
      <c r="H16" s="1">
        <v>24.66</v>
      </c>
      <c r="I16" s="1">
        <v>214.5</v>
      </c>
      <c r="J16" s="1">
        <v>4.5199999999999996</v>
      </c>
    </row>
    <row r="17" spans="1:10" x14ac:dyDescent="0.25">
      <c r="A17" s="1">
        <v>14</v>
      </c>
      <c r="B17" s="1" t="s">
        <v>11</v>
      </c>
      <c r="C17" s="1">
        <v>6.57</v>
      </c>
      <c r="D17" s="1">
        <v>1.22</v>
      </c>
      <c r="E17" s="1">
        <v>4.0067000000000004</v>
      </c>
      <c r="F17" s="1">
        <v>54.24</v>
      </c>
      <c r="G17" s="1" t="s">
        <v>11</v>
      </c>
      <c r="H17" s="1" t="s">
        <v>11</v>
      </c>
      <c r="I17" s="1" t="s">
        <v>11</v>
      </c>
      <c r="J17" s="1" t="s">
        <v>11</v>
      </c>
    </row>
    <row r="18" spans="1:10" x14ac:dyDescent="0.25">
      <c r="A18" s="1">
        <v>15</v>
      </c>
      <c r="B18" s="1" t="s">
        <v>11</v>
      </c>
      <c r="C18" s="1">
        <v>6.7229999999999999</v>
      </c>
      <c r="D18" s="1">
        <v>0.01</v>
      </c>
      <c r="E18" s="1">
        <v>1.8200000000000001E-2</v>
      </c>
      <c r="F18" s="1">
        <v>0.35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x14ac:dyDescent="0.25">
      <c r="A19" s="1">
        <v>16</v>
      </c>
      <c r="B19" s="1" t="s">
        <v>110</v>
      </c>
      <c r="C19" s="1">
        <v>7.2969999999999997</v>
      </c>
      <c r="D19" s="1">
        <v>55.22</v>
      </c>
      <c r="E19" s="1">
        <v>181.09610000000001</v>
      </c>
      <c r="F19" s="1">
        <v>608.36</v>
      </c>
      <c r="G19" s="1">
        <v>961</v>
      </c>
      <c r="H19" s="1">
        <v>3.64</v>
      </c>
      <c r="I19" s="1">
        <v>223.6</v>
      </c>
      <c r="J19" s="1">
        <v>4.1399999999999997</v>
      </c>
    </row>
    <row r="20" spans="1:10" x14ac:dyDescent="0.25">
      <c r="A20" s="1">
        <v>17</v>
      </c>
      <c r="B20" s="1" t="s">
        <v>11</v>
      </c>
      <c r="C20" s="1">
        <v>7.4269999999999996</v>
      </c>
      <c r="D20" s="1">
        <v>22.91</v>
      </c>
      <c r="E20" s="1">
        <v>75.113600000000005</v>
      </c>
      <c r="F20" s="1">
        <v>352.54</v>
      </c>
      <c r="G20" s="1">
        <v>961</v>
      </c>
      <c r="H20" s="1">
        <v>2.78</v>
      </c>
      <c r="I20" s="1">
        <v>220.7</v>
      </c>
      <c r="J20" s="1">
        <v>2.04</v>
      </c>
    </row>
    <row r="21" spans="1:10" x14ac:dyDescent="0.25">
      <c r="A21" s="1">
        <v>18</v>
      </c>
      <c r="B21" s="1" t="s">
        <v>107</v>
      </c>
      <c r="C21" s="1">
        <v>8.65</v>
      </c>
      <c r="D21" s="1">
        <v>0.86</v>
      </c>
      <c r="E21" s="1">
        <v>2.8166000000000002</v>
      </c>
      <c r="F21" s="1">
        <v>6.34</v>
      </c>
      <c r="G21" s="1">
        <v>953</v>
      </c>
      <c r="H21" s="1">
        <v>4.18</v>
      </c>
      <c r="I21" s="1">
        <v>248.4</v>
      </c>
      <c r="J21" s="1">
        <v>1.81</v>
      </c>
    </row>
    <row r="22" spans="1:10" s="3" customFormat="1" x14ac:dyDescent="0.25">
      <c r="A22" s="2">
        <v>19</v>
      </c>
      <c r="B22" s="2" t="s">
        <v>18</v>
      </c>
      <c r="C22" s="2">
        <v>9.1430000000000007</v>
      </c>
      <c r="D22" s="2">
        <v>5.93</v>
      </c>
      <c r="E22" s="2">
        <v>19.4313</v>
      </c>
      <c r="F22" s="2">
        <v>99.89</v>
      </c>
      <c r="G22" s="2">
        <v>938</v>
      </c>
      <c r="H22" s="2">
        <v>4.8</v>
      </c>
      <c r="I22" s="2">
        <v>218.8</v>
      </c>
      <c r="J22" s="2">
        <v>1.78</v>
      </c>
    </row>
    <row r="23" spans="1:10" x14ac:dyDescent="0.25">
      <c r="A23" s="1">
        <v>20</v>
      </c>
      <c r="B23" s="1" t="s">
        <v>108</v>
      </c>
      <c r="C23" s="1">
        <v>9.4429999999999996</v>
      </c>
      <c r="D23" s="1">
        <v>0.06</v>
      </c>
      <c r="E23" s="1">
        <v>0.193</v>
      </c>
      <c r="F23" s="1">
        <v>8.49</v>
      </c>
      <c r="G23" s="1">
        <v>1000</v>
      </c>
      <c r="H23" s="1">
        <v>0.02</v>
      </c>
      <c r="I23" s="1">
        <v>222.7</v>
      </c>
      <c r="J23" s="1">
        <v>0.13</v>
      </c>
    </row>
    <row r="24" spans="1:10" x14ac:dyDescent="0.25">
      <c r="A24" s="1">
        <v>21</v>
      </c>
      <c r="B24" s="1" t="s">
        <v>14</v>
      </c>
      <c r="C24" s="1">
        <v>9.5530000000000008</v>
      </c>
      <c r="D24" s="1">
        <v>1.56</v>
      </c>
      <c r="E24" s="1">
        <v>5.1162999999999998</v>
      </c>
      <c r="F24" s="1">
        <v>7.07</v>
      </c>
      <c r="G24" s="1">
        <v>778</v>
      </c>
      <c r="H24" s="1">
        <v>18.62</v>
      </c>
      <c r="I24" s="1">
        <v>212.3</v>
      </c>
      <c r="J24" s="1">
        <v>3.93</v>
      </c>
    </row>
    <row r="25" spans="1:10" x14ac:dyDescent="0.25">
      <c r="A25" s="1">
        <v>22</v>
      </c>
      <c r="B25" s="1" t="s">
        <v>55</v>
      </c>
      <c r="C25" s="1">
        <v>17.670000000000002</v>
      </c>
      <c r="D25" s="1">
        <v>2.66</v>
      </c>
      <c r="E25" s="1">
        <v>8.7346000000000004</v>
      </c>
      <c r="F25" s="1">
        <v>4.91</v>
      </c>
      <c r="G25" s="1">
        <v>995</v>
      </c>
      <c r="H25" s="1">
        <v>0.88</v>
      </c>
      <c r="I25" s="1">
        <v>218.3</v>
      </c>
      <c r="J25" s="1">
        <v>0.4</v>
      </c>
    </row>
    <row r="26" spans="1:10" x14ac:dyDescent="0.25">
      <c r="A26" s="1" t="s">
        <v>12</v>
      </c>
      <c r="B26" s="1"/>
      <c r="C26" s="1"/>
      <c r="D26" s="1">
        <v>55.22</v>
      </c>
      <c r="E26" s="1">
        <v>181.09610000000001</v>
      </c>
      <c r="F26" s="1">
        <v>608.36</v>
      </c>
      <c r="G26" s="1">
        <v>1000</v>
      </c>
      <c r="H26" s="1">
        <v>24.66</v>
      </c>
      <c r="I26" s="1"/>
      <c r="J26" s="1">
        <v>4.5199999999999996</v>
      </c>
    </row>
    <row r="27" spans="1:10" x14ac:dyDescent="0.25">
      <c r="A27" s="1" t="s">
        <v>13</v>
      </c>
      <c r="B27" s="1"/>
      <c r="C27" s="1"/>
      <c r="D27" s="1">
        <v>0.01</v>
      </c>
      <c r="E27" s="1">
        <v>1.8200000000000001E-2</v>
      </c>
      <c r="F27" s="1">
        <v>0.2</v>
      </c>
      <c r="G27" s="1">
        <v>760</v>
      </c>
      <c r="H27" s="1">
        <v>0</v>
      </c>
      <c r="I27" s="1"/>
      <c r="J27" s="1">
        <v>0.04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58459-FDEC-4CA2-8C01-1F8EE206D2FB}">
  <dimension ref="A1:J27"/>
  <sheetViews>
    <sheetView topLeftCell="A7" workbookViewId="0">
      <selection activeCell="B19" sqref="B19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0.51300000000000001</v>
      </c>
      <c r="D4" s="1">
        <v>0.94</v>
      </c>
      <c r="E4" s="1">
        <v>4.4981</v>
      </c>
      <c r="F4" s="1">
        <v>7.2</v>
      </c>
      <c r="G4" s="1">
        <v>1000</v>
      </c>
      <c r="H4" s="1">
        <v>0.03</v>
      </c>
      <c r="I4" s="1">
        <v>219.1</v>
      </c>
      <c r="J4" s="1">
        <v>7.0000000000000007E-2</v>
      </c>
    </row>
    <row r="5" spans="1:10" x14ac:dyDescent="0.25">
      <c r="A5" s="1">
        <v>2</v>
      </c>
      <c r="B5" s="1" t="s">
        <v>11</v>
      </c>
      <c r="C5" s="1">
        <v>1.2070000000000001</v>
      </c>
      <c r="D5" s="1">
        <v>0.92</v>
      </c>
      <c r="E5" s="1">
        <v>4.4169999999999998</v>
      </c>
      <c r="F5" s="1">
        <v>13.03</v>
      </c>
      <c r="G5" s="1">
        <v>1000</v>
      </c>
      <c r="H5" s="1">
        <v>0.01</v>
      </c>
      <c r="I5" s="1">
        <v>219</v>
      </c>
      <c r="J5" s="1">
        <v>0.06</v>
      </c>
    </row>
    <row r="6" spans="1:10" x14ac:dyDescent="0.25">
      <c r="A6" s="1">
        <v>3</v>
      </c>
      <c r="B6" s="1" t="s">
        <v>11</v>
      </c>
      <c r="C6" s="1">
        <v>1.367</v>
      </c>
      <c r="D6" s="1">
        <v>0.83</v>
      </c>
      <c r="E6" s="1">
        <v>3.9628000000000001</v>
      </c>
      <c r="F6" s="1">
        <v>13.83</v>
      </c>
      <c r="G6" s="1">
        <v>1000</v>
      </c>
      <c r="H6" s="1">
        <v>0</v>
      </c>
      <c r="I6" s="1">
        <v>219.5</v>
      </c>
      <c r="J6" s="1">
        <v>7.0000000000000007E-2</v>
      </c>
    </row>
    <row r="7" spans="1:10" x14ac:dyDescent="0.25">
      <c r="A7" s="1">
        <v>4</v>
      </c>
      <c r="B7" s="1" t="s">
        <v>11</v>
      </c>
      <c r="C7" s="1">
        <v>1.823</v>
      </c>
      <c r="D7" s="1">
        <v>2.08</v>
      </c>
      <c r="E7" s="1">
        <v>9.9522999999999993</v>
      </c>
      <c r="F7" s="1">
        <v>16.93</v>
      </c>
      <c r="G7" s="1">
        <v>998</v>
      </c>
      <c r="H7" s="1">
        <v>0.19</v>
      </c>
      <c r="I7" s="1">
        <v>220.3</v>
      </c>
      <c r="J7" s="1">
        <v>0.39</v>
      </c>
    </row>
    <row r="8" spans="1:10" x14ac:dyDescent="0.25">
      <c r="A8" s="1">
        <v>5</v>
      </c>
      <c r="B8" s="1" t="s">
        <v>11</v>
      </c>
      <c r="C8" s="1">
        <v>2.3170000000000002</v>
      </c>
      <c r="D8" s="1">
        <v>0.69</v>
      </c>
      <c r="E8" s="1">
        <v>3.2801</v>
      </c>
      <c r="F8" s="1">
        <v>14.29</v>
      </c>
      <c r="G8" s="1">
        <v>1000</v>
      </c>
      <c r="H8" s="1">
        <v>0.01</v>
      </c>
      <c r="I8" s="1">
        <v>218.4</v>
      </c>
      <c r="J8" s="1">
        <v>0.12</v>
      </c>
    </row>
    <row r="9" spans="1:10" x14ac:dyDescent="0.25">
      <c r="A9" s="1">
        <v>6</v>
      </c>
      <c r="B9" s="1" t="s">
        <v>11</v>
      </c>
      <c r="C9" s="1">
        <v>2.5129999999999999</v>
      </c>
      <c r="D9" s="1">
        <v>1.03</v>
      </c>
      <c r="E9" s="1">
        <v>4.9093</v>
      </c>
      <c r="F9" s="1">
        <v>14.72</v>
      </c>
      <c r="G9" s="1">
        <v>1000</v>
      </c>
      <c r="H9" s="1">
        <v>0.05</v>
      </c>
      <c r="I9" s="1">
        <v>218.5</v>
      </c>
      <c r="J9" s="1">
        <v>0.09</v>
      </c>
    </row>
    <row r="10" spans="1:10" x14ac:dyDescent="0.25">
      <c r="A10" s="1">
        <v>7</v>
      </c>
      <c r="B10" s="1" t="s">
        <v>11</v>
      </c>
      <c r="C10" s="1">
        <v>3.423</v>
      </c>
      <c r="D10" s="1">
        <v>5.15</v>
      </c>
      <c r="E10" s="1">
        <v>24.6328</v>
      </c>
      <c r="F10" s="1">
        <v>31.84</v>
      </c>
      <c r="G10" s="1">
        <v>978</v>
      </c>
      <c r="H10" s="1">
        <v>1.6</v>
      </c>
      <c r="I10" s="1">
        <v>220.3</v>
      </c>
      <c r="J10" s="1">
        <v>0.94</v>
      </c>
    </row>
    <row r="11" spans="1:10" x14ac:dyDescent="0.25">
      <c r="A11" s="1">
        <v>8</v>
      </c>
      <c r="B11" s="1" t="s">
        <v>11</v>
      </c>
      <c r="C11" s="1">
        <v>4.1029999999999998</v>
      </c>
      <c r="D11" s="1">
        <v>0.83</v>
      </c>
      <c r="E11" s="1">
        <v>3.9941</v>
      </c>
      <c r="F11" s="1">
        <v>14.66</v>
      </c>
      <c r="G11" s="1">
        <v>1000</v>
      </c>
      <c r="H11" s="1">
        <v>0.01</v>
      </c>
      <c r="I11" s="1">
        <v>224.7</v>
      </c>
      <c r="J11" s="1">
        <v>0.06</v>
      </c>
    </row>
    <row r="12" spans="1:10" x14ac:dyDescent="0.25">
      <c r="A12" s="1">
        <v>9</v>
      </c>
      <c r="B12" s="1" t="s">
        <v>11</v>
      </c>
      <c r="C12" s="1">
        <v>4.2300000000000004</v>
      </c>
      <c r="D12" s="1">
        <v>2.59</v>
      </c>
      <c r="E12" s="1">
        <v>12.3931</v>
      </c>
      <c r="F12" s="1">
        <v>14.04</v>
      </c>
      <c r="G12" s="1">
        <v>918</v>
      </c>
      <c r="H12" s="1">
        <v>13.55</v>
      </c>
      <c r="I12" s="1">
        <v>228.1</v>
      </c>
      <c r="J12" s="1">
        <v>4.83</v>
      </c>
    </row>
    <row r="13" spans="1:10" x14ac:dyDescent="0.25">
      <c r="A13" s="1">
        <v>10</v>
      </c>
      <c r="B13" s="1" t="s">
        <v>11</v>
      </c>
      <c r="C13" s="1">
        <v>5.71</v>
      </c>
      <c r="D13" s="1">
        <v>0</v>
      </c>
      <c r="E13" s="1">
        <v>7.0000000000000001E-3</v>
      </c>
      <c r="F13" s="1">
        <v>7.0000000000000007E-2</v>
      </c>
      <c r="G13" s="1" t="s">
        <v>11</v>
      </c>
      <c r="H13" s="1" t="s">
        <v>11</v>
      </c>
      <c r="I13" s="1" t="s">
        <v>11</v>
      </c>
      <c r="J13" s="1" t="s">
        <v>11</v>
      </c>
    </row>
    <row r="14" spans="1:10" x14ac:dyDescent="0.25">
      <c r="A14" s="1">
        <v>11</v>
      </c>
      <c r="B14" s="1" t="s">
        <v>11</v>
      </c>
      <c r="C14" s="1">
        <v>6.423</v>
      </c>
      <c r="D14" s="1">
        <v>0.69</v>
      </c>
      <c r="E14" s="1">
        <v>3.2978000000000001</v>
      </c>
      <c r="F14" s="1">
        <v>3.52</v>
      </c>
      <c r="G14" s="1">
        <v>998</v>
      </c>
      <c r="H14" s="1">
        <v>0.26</v>
      </c>
      <c r="I14" s="1">
        <v>205.3</v>
      </c>
      <c r="J14" s="1">
        <v>0.15</v>
      </c>
    </row>
    <row r="15" spans="1:10" x14ac:dyDescent="0.25">
      <c r="A15" s="1">
        <v>12</v>
      </c>
      <c r="B15" s="1" t="s">
        <v>11</v>
      </c>
      <c r="C15" s="1">
        <v>7.2</v>
      </c>
      <c r="D15" s="1">
        <v>0.03</v>
      </c>
      <c r="E15" s="1">
        <v>0.1484</v>
      </c>
      <c r="F15" s="1">
        <v>0.81</v>
      </c>
      <c r="G15" s="1">
        <v>988</v>
      </c>
      <c r="H15" s="1">
        <v>1.29</v>
      </c>
      <c r="I15" s="1">
        <v>205.9</v>
      </c>
      <c r="J15" s="1">
        <v>0.35</v>
      </c>
    </row>
    <row r="16" spans="1:10" x14ac:dyDescent="0.25">
      <c r="A16" s="1">
        <v>13</v>
      </c>
      <c r="B16" s="1" t="s">
        <v>11</v>
      </c>
      <c r="C16" s="1">
        <v>8.8569999999999993</v>
      </c>
      <c r="D16" s="1">
        <v>1.1100000000000001</v>
      </c>
      <c r="E16" s="1">
        <v>5.3319999999999999</v>
      </c>
      <c r="F16" s="1">
        <v>0.88</v>
      </c>
      <c r="G16" s="1">
        <v>995</v>
      </c>
      <c r="H16" s="1">
        <v>0.56000000000000005</v>
      </c>
      <c r="I16" s="1">
        <v>220.2</v>
      </c>
      <c r="J16" s="1">
        <v>0.57999999999999996</v>
      </c>
    </row>
    <row r="17" spans="1:10" x14ac:dyDescent="0.25">
      <c r="A17" s="1">
        <v>14</v>
      </c>
      <c r="B17" s="1" t="s">
        <v>11</v>
      </c>
      <c r="C17" s="1">
        <v>8.8569999999999993</v>
      </c>
      <c r="D17" s="1">
        <v>0</v>
      </c>
      <c r="E17" s="1">
        <v>4.4999999999999997E-3</v>
      </c>
      <c r="F17" s="1">
        <v>0.88</v>
      </c>
      <c r="G17" s="1">
        <v>1000</v>
      </c>
      <c r="H17" s="1">
        <v>0</v>
      </c>
      <c r="I17" s="1">
        <v>221.1</v>
      </c>
      <c r="J17" s="1">
        <v>0.05</v>
      </c>
    </row>
    <row r="18" spans="1:10" x14ac:dyDescent="0.25">
      <c r="A18" s="1">
        <v>15</v>
      </c>
      <c r="B18" s="1" t="s">
        <v>11</v>
      </c>
      <c r="C18" s="1">
        <v>9.0069999999999997</v>
      </c>
      <c r="D18" s="1">
        <v>0</v>
      </c>
      <c r="E18" s="1">
        <v>2.9999999999999997E-4</v>
      </c>
      <c r="F18" s="1">
        <v>0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s="3" customFormat="1" x14ac:dyDescent="0.25">
      <c r="A19" s="2">
        <v>16</v>
      </c>
      <c r="B19" s="2" t="s">
        <v>110</v>
      </c>
      <c r="C19" s="2">
        <v>9.9969999999999999</v>
      </c>
      <c r="D19" s="2">
        <v>50.23</v>
      </c>
      <c r="E19" s="2">
        <v>240.47049999999999</v>
      </c>
      <c r="F19" s="2">
        <v>478.4</v>
      </c>
      <c r="G19" s="2">
        <v>977</v>
      </c>
      <c r="H19" s="2">
        <v>1.47</v>
      </c>
      <c r="I19" s="2">
        <v>221.9</v>
      </c>
      <c r="J19" s="2">
        <v>0.56999999999999995</v>
      </c>
    </row>
    <row r="20" spans="1:10" x14ac:dyDescent="0.25">
      <c r="A20" s="1">
        <v>17</v>
      </c>
      <c r="B20" s="1" t="s">
        <v>11</v>
      </c>
      <c r="C20" s="1">
        <v>11.83</v>
      </c>
      <c r="D20" s="1">
        <v>0.04</v>
      </c>
      <c r="E20" s="1">
        <v>0.1694</v>
      </c>
      <c r="F20" s="1">
        <v>0.76</v>
      </c>
      <c r="G20" s="1">
        <v>991</v>
      </c>
      <c r="H20" s="1">
        <v>0.85</v>
      </c>
      <c r="I20" s="1">
        <v>244.9</v>
      </c>
      <c r="J20" s="1">
        <v>1.47</v>
      </c>
    </row>
    <row r="21" spans="1:10" x14ac:dyDescent="0.25">
      <c r="A21" s="1">
        <v>18</v>
      </c>
      <c r="B21" s="1" t="s">
        <v>107</v>
      </c>
      <c r="C21" s="1">
        <v>12.24</v>
      </c>
      <c r="D21" s="1">
        <v>0.26</v>
      </c>
      <c r="E21" s="1">
        <v>1.2208000000000001</v>
      </c>
      <c r="F21" s="1">
        <v>5.24</v>
      </c>
      <c r="G21" s="1">
        <v>995</v>
      </c>
      <c r="H21" s="1">
        <v>0.82</v>
      </c>
      <c r="I21" s="1">
        <v>246</v>
      </c>
      <c r="J21" s="1">
        <v>1.07</v>
      </c>
    </row>
    <row r="22" spans="1:10" s="3" customFormat="1" x14ac:dyDescent="0.25">
      <c r="A22" s="2">
        <v>19</v>
      </c>
      <c r="B22" s="2" t="s">
        <v>18</v>
      </c>
      <c r="C22" s="2">
        <v>12.503</v>
      </c>
      <c r="D22" s="2">
        <v>4.96</v>
      </c>
      <c r="E22" s="2">
        <v>23.753900000000002</v>
      </c>
      <c r="F22" s="2">
        <v>215.81</v>
      </c>
      <c r="G22" s="2">
        <v>982</v>
      </c>
      <c r="H22" s="2">
        <v>1.65</v>
      </c>
      <c r="I22" s="2">
        <v>227.5</v>
      </c>
      <c r="J22" s="2">
        <v>1</v>
      </c>
    </row>
    <row r="23" spans="1:10" x14ac:dyDescent="0.25">
      <c r="A23" s="1">
        <v>20</v>
      </c>
      <c r="B23" s="1" t="s">
        <v>108</v>
      </c>
      <c r="C23" s="1">
        <v>12.853</v>
      </c>
      <c r="D23" s="1">
        <v>0.01</v>
      </c>
      <c r="E23" s="1">
        <v>5.4100000000000002E-2</v>
      </c>
      <c r="F23" s="1">
        <v>5.36</v>
      </c>
      <c r="G23" s="1">
        <v>1000</v>
      </c>
      <c r="H23" s="1">
        <v>0</v>
      </c>
      <c r="I23" s="1">
        <v>226.4</v>
      </c>
      <c r="J23" s="1">
        <v>7.0000000000000007E-2</v>
      </c>
    </row>
    <row r="24" spans="1:10" x14ac:dyDescent="0.25">
      <c r="A24" s="1">
        <v>21</v>
      </c>
      <c r="B24" s="1" t="s">
        <v>14</v>
      </c>
      <c r="C24" s="1">
        <v>13.063000000000001</v>
      </c>
      <c r="D24" s="1">
        <v>3.71</v>
      </c>
      <c r="E24" s="1">
        <v>17.7608</v>
      </c>
      <c r="F24" s="1">
        <v>4.63</v>
      </c>
      <c r="G24" s="1">
        <v>922</v>
      </c>
      <c r="H24" s="1">
        <v>5.29</v>
      </c>
      <c r="I24" s="1">
        <v>223.9</v>
      </c>
      <c r="J24" s="1">
        <v>2.87</v>
      </c>
    </row>
    <row r="25" spans="1:10" x14ac:dyDescent="0.25">
      <c r="A25" s="1">
        <v>22</v>
      </c>
      <c r="B25" s="1" t="s">
        <v>55</v>
      </c>
      <c r="C25" s="1">
        <v>14.882999999999999</v>
      </c>
      <c r="D25" s="1">
        <v>23.91</v>
      </c>
      <c r="E25" s="1">
        <v>114.4868</v>
      </c>
      <c r="F25" s="1">
        <v>23.34</v>
      </c>
      <c r="G25" s="1">
        <v>1000</v>
      </c>
      <c r="H25" s="1" t="s">
        <v>11</v>
      </c>
      <c r="I25" s="1">
        <v>242.8</v>
      </c>
      <c r="J25" s="1" t="s">
        <v>11</v>
      </c>
    </row>
    <row r="26" spans="1:10" x14ac:dyDescent="0.25">
      <c r="A26" s="1" t="s">
        <v>12</v>
      </c>
      <c r="B26" s="1"/>
      <c r="C26" s="1"/>
      <c r="D26" s="1">
        <v>50.23</v>
      </c>
      <c r="E26" s="1">
        <v>240.47049999999999</v>
      </c>
      <c r="F26" s="1">
        <v>478.4</v>
      </c>
      <c r="G26" s="1">
        <v>1000</v>
      </c>
      <c r="H26" s="1">
        <v>13.55</v>
      </c>
      <c r="I26" s="1"/>
      <c r="J26" s="1">
        <v>4.83</v>
      </c>
    </row>
    <row r="27" spans="1:10" x14ac:dyDescent="0.25">
      <c r="A27" s="1" t="s">
        <v>13</v>
      </c>
      <c r="B27" s="1"/>
      <c r="C27" s="1"/>
      <c r="D27" s="1">
        <v>0</v>
      </c>
      <c r="E27" s="1">
        <v>2.9999999999999997E-4</v>
      </c>
      <c r="F27" s="1">
        <v>0</v>
      </c>
      <c r="G27" s="1">
        <v>918</v>
      </c>
      <c r="H27" s="1">
        <v>0</v>
      </c>
      <c r="I27" s="1"/>
      <c r="J27" s="1">
        <v>0.05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C22C-6473-484E-929C-3B87C99C7355}">
  <dimension ref="A1:J17"/>
  <sheetViews>
    <sheetView topLeftCell="A7" workbookViewId="0">
      <selection activeCell="B13" sqref="B13:E1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2.9</v>
      </c>
      <c r="D4" s="1">
        <v>0.93</v>
      </c>
      <c r="E4" s="1">
        <v>3.1132</v>
      </c>
      <c r="F4" s="1">
        <v>2.73</v>
      </c>
      <c r="G4" s="1">
        <v>985</v>
      </c>
      <c r="H4" s="1">
        <v>1.92</v>
      </c>
      <c r="I4" s="1">
        <v>226.5</v>
      </c>
      <c r="J4" s="1">
        <v>1.65</v>
      </c>
    </row>
    <row r="5" spans="1:10" x14ac:dyDescent="0.25">
      <c r="A5" s="1">
        <v>2</v>
      </c>
      <c r="B5" s="1" t="s">
        <v>11</v>
      </c>
      <c r="C5" s="1">
        <v>4.2069999999999999</v>
      </c>
      <c r="D5" s="1">
        <v>1.49</v>
      </c>
      <c r="E5" s="1">
        <v>5.0061999999999998</v>
      </c>
      <c r="F5" s="1">
        <v>5.72</v>
      </c>
      <c r="G5" s="1">
        <v>997</v>
      </c>
      <c r="H5" s="1">
        <v>0.24</v>
      </c>
      <c r="I5" s="1">
        <v>218.6</v>
      </c>
      <c r="J5" s="1">
        <v>0.62</v>
      </c>
    </row>
    <row r="6" spans="1:10" x14ac:dyDescent="0.25">
      <c r="A6" s="1">
        <v>3</v>
      </c>
      <c r="B6" s="1" t="s">
        <v>11</v>
      </c>
      <c r="C6" s="1">
        <v>4.5570000000000004</v>
      </c>
      <c r="D6" s="1">
        <v>0.98</v>
      </c>
      <c r="E6" s="1">
        <v>3.2816000000000001</v>
      </c>
      <c r="F6" s="1">
        <v>8.98</v>
      </c>
      <c r="G6" s="1">
        <v>1000</v>
      </c>
      <c r="H6" s="1">
        <v>0.03</v>
      </c>
      <c r="I6" s="1">
        <v>217</v>
      </c>
      <c r="J6" s="1">
        <v>0.12</v>
      </c>
    </row>
    <row r="7" spans="1:10" x14ac:dyDescent="0.25">
      <c r="A7" s="1">
        <v>4</v>
      </c>
      <c r="B7" s="1" t="s">
        <v>11</v>
      </c>
      <c r="C7" s="1">
        <v>4.8129999999999997</v>
      </c>
      <c r="D7" s="1">
        <v>1.33</v>
      </c>
      <c r="E7" s="1">
        <v>4.4579000000000004</v>
      </c>
      <c r="F7" s="1">
        <v>21</v>
      </c>
      <c r="G7" s="1">
        <v>998</v>
      </c>
      <c r="H7" s="1">
        <v>0.2</v>
      </c>
      <c r="I7" s="1">
        <v>217.3</v>
      </c>
      <c r="J7" s="1">
        <v>0.54</v>
      </c>
    </row>
    <row r="8" spans="1:10" x14ac:dyDescent="0.25">
      <c r="A8" s="1">
        <v>5</v>
      </c>
      <c r="B8" s="1" t="s">
        <v>11</v>
      </c>
      <c r="C8" s="1">
        <v>4.9829999999999997</v>
      </c>
      <c r="D8" s="1">
        <v>1.04</v>
      </c>
      <c r="E8" s="1">
        <v>3.5028999999999999</v>
      </c>
      <c r="F8" s="1">
        <v>15.35</v>
      </c>
      <c r="G8" s="1">
        <v>1000</v>
      </c>
      <c r="H8" s="1">
        <v>0.03</v>
      </c>
      <c r="I8" s="1">
        <v>215.8</v>
      </c>
      <c r="J8" s="1">
        <v>0.05</v>
      </c>
    </row>
    <row r="9" spans="1:10" x14ac:dyDescent="0.25">
      <c r="A9" s="1">
        <v>6</v>
      </c>
      <c r="B9" s="1" t="s">
        <v>11</v>
      </c>
      <c r="C9" s="1">
        <v>5.3029999999999999</v>
      </c>
      <c r="D9" s="1">
        <v>0.71</v>
      </c>
      <c r="E9" s="1">
        <v>2.3900999999999999</v>
      </c>
      <c r="F9" s="1">
        <v>8.43</v>
      </c>
      <c r="G9" s="1">
        <v>1000</v>
      </c>
      <c r="H9" s="1">
        <v>0.02</v>
      </c>
      <c r="I9" s="1">
        <v>216.1</v>
      </c>
      <c r="J9" s="1">
        <v>0.02</v>
      </c>
    </row>
    <row r="10" spans="1:10" x14ac:dyDescent="0.25">
      <c r="A10" s="1">
        <v>7</v>
      </c>
      <c r="B10" s="1" t="s">
        <v>11</v>
      </c>
      <c r="C10" s="1">
        <v>5.6</v>
      </c>
      <c r="D10" s="1">
        <v>0.71</v>
      </c>
      <c r="E10" s="1">
        <v>2.3694000000000002</v>
      </c>
      <c r="F10" s="1">
        <v>5.4</v>
      </c>
      <c r="G10" s="1">
        <v>972</v>
      </c>
      <c r="H10" s="1">
        <v>2.5499999999999998</v>
      </c>
      <c r="I10" s="1">
        <v>211.3</v>
      </c>
      <c r="J10" s="1">
        <v>1.19</v>
      </c>
    </row>
    <row r="11" spans="1:10" x14ac:dyDescent="0.25">
      <c r="A11" s="1">
        <v>8</v>
      </c>
      <c r="B11" s="1" t="s">
        <v>11</v>
      </c>
      <c r="C11" s="1">
        <v>7.6130000000000004</v>
      </c>
      <c r="D11" s="1">
        <v>0.01</v>
      </c>
      <c r="E11" s="1">
        <v>1.83E-2</v>
      </c>
      <c r="F11" s="1">
        <v>1.84</v>
      </c>
      <c r="G11" s="1">
        <v>1000</v>
      </c>
      <c r="H11" s="1">
        <v>0</v>
      </c>
      <c r="I11" s="1">
        <v>207.8</v>
      </c>
      <c r="J11" s="1">
        <v>0</v>
      </c>
    </row>
    <row r="12" spans="1:10" x14ac:dyDescent="0.25">
      <c r="A12" s="1">
        <v>9</v>
      </c>
      <c r="B12" s="1" t="s">
        <v>11</v>
      </c>
      <c r="C12" s="1">
        <v>8.5399999999999991</v>
      </c>
      <c r="D12" s="1">
        <v>0</v>
      </c>
      <c r="E12" s="1">
        <v>1.0999999999999999E-2</v>
      </c>
      <c r="F12" s="1">
        <v>0.19</v>
      </c>
      <c r="G12" s="1" t="s">
        <v>11</v>
      </c>
      <c r="H12" s="1" t="s">
        <v>11</v>
      </c>
      <c r="I12" s="1" t="s">
        <v>11</v>
      </c>
      <c r="J12" s="1" t="s">
        <v>11</v>
      </c>
    </row>
    <row r="13" spans="1:10" s="3" customFormat="1" x14ac:dyDescent="0.25">
      <c r="A13" s="2">
        <v>10</v>
      </c>
      <c r="B13" s="2" t="s">
        <v>110</v>
      </c>
      <c r="C13" s="2">
        <v>9.2029999999999994</v>
      </c>
      <c r="D13" s="2">
        <v>82.92</v>
      </c>
      <c r="E13" s="2">
        <v>278.14240000000001</v>
      </c>
      <c r="F13" s="2">
        <v>584.66</v>
      </c>
      <c r="G13" s="2">
        <v>976</v>
      </c>
      <c r="H13" s="2">
        <v>1.25</v>
      </c>
      <c r="I13" s="2">
        <v>221.3</v>
      </c>
      <c r="J13" s="2">
        <v>0.81</v>
      </c>
    </row>
    <row r="14" spans="1:10" s="3" customFormat="1" x14ac:dyDescent="0.25">
      <c r="A14" s="2">
        <v>11</v>
      </c>
      <c r="B14" s="2" t="s">
        <v>18</v>
      </c>
      <c r="C14" s="2">
        <v>11.27</v>
      </c>
      <c r="D14" s="2">
        <v>9.7899999999999991</v>
      </c>
      <c r="E14" s="2">
        <v>32.855800000000002</v>
      </c>
      <c r="F14" s="2">
        <v>277.10000000000002</v>
      </c>
      <c r="G14" s="2">
        <v>981</v>
      </c>
      <c r="H14" s="2">
        <v>2.82</v>
      </c>
      <c r="I14" s="2">
        <v>223.7</v>
      </c>
      <c r="J14" s="2">
        <v>2.4500000000000002</v>
      </c>
    </row>
    <row r="15" spans="1:10" x14ac:dyDescent="0.25">
      <c r="A15" s="1">
        <v>12</v>
      </c>
      <c r="B15" s="1" t="s">
        <v>14</v>
      </c>
      <c r="C15" s="1">
        <v>14.847</v>
      </c>
      <c r="D15" s="1">
        <v>0.09</v>
      </c>
      <c r="E15" s="1">
        <v>0.30059999999999998</v>
      </c>
      <c r="F15" s="1">
        <v>0.21</v>
      </c>
      <c r="G15" s="1">
        <v>969</v>
      </c>
      <c r="H15" s="1">
        <v>3.16</v>
      </c>
      <c r="I15" s="1">
        <v>221.3</v>
      </c>
      <c r="J15" s="1">
        <v>0.82</v>
      </c>
    </row>
    <row r="16" spans="1:10" x14ac:dyDescent="0.25">
      <c r="A16" s="1" t="s">
        <v>12</v>
      </c>
      <c r="B16" s="1"/>
      <c r="C16" s="1"/>
      <c r="D16" s="1">
        <v>82.92</v>
      </c>
      <c r="E16" s="1">
        <v>278.14240000000001</v>
      </c>
      <c r="F16" s="1">
        <v>584.66</v>
      </c>
      <c r="G16" s="1">
        <v>1000</v>
      </c>
      <c r="H16" s="1">
        <v>3.16</v>
      </c>
      <c r="I16" s="1"/>
      <c r="J16" s="1">
        <v>2.4500000000000002</v>
      </c>
    </row>
    <row r="17" spans="1:10" x14ac:dyDescent="0.25">
      <c r="A17" s="1" t="s">
        <v>13</v>
      </c>
      <c r="B17" s="1"/>
      <c r="C17" s="1"/>
      <c r="D17" s="1">
        <v>0</v>
      </c>
      <c r="E17" s="1">
        <v>1.0999999999999999E-2</v>
      </c>
      <c r="F17" s="1">
        <v>0.19</v>
      </c>
      <c r="G17" s="1">
        <v>969</v>
      </c>
      <c r="H17" s="1">
        <v>0</v>
      </c>
      <c r="I17" s="1"/>
      <c r="J17" s="1">
        <v>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709-FF38-4739-B3A1-1F2CDE63B714}">
  <dimension ref="A1:J17"/>
  <sheetViews>
    <sheetView workbookViewId="0">
      <selection activeCell="B12" sqref="B12:E1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0.377</v>
      </c>
      <c r="D4" s="1">
        <v>0.99</v>
      </c>
      <c r="E4" s="1">
        <v>0.86029999999999995</v>
      </c>
      <c r="F4" s="1">
        <v>1.89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1.75</v>
      </c>
      <c r="D5" s="1">
        <v>5.76</v>
      </c>
      <c r="E5" s="1">
        <v>5.0176999999999996</v>
      </c>
      <c r="F5" s="1">
        <v>7.31</v>
      </c>
      <c r="G5" s="1">
        <v>993</v>
      </c>
      <c r="H5" s="1">
        <v>0.81</v>
      </c>
      <c r="I5" s="1">
        <v>217.5</v>
      </c>
      <c r="J5" s="1">
        <v>0.93</v>
      </c>
    </row>
    <row r="6" spans="1:10" x14ac:dyDescent="0.25">
      <c r="A6" s="1">
        <v>3</v>
      </c>
      <c r="B6" s="1" t="s">
        <v>11</v>
      </c>
      <c r="C6" s="1">
        <v>2.0070000000000001</v>
      </c>
      <c r="D6" s="1">
        <v>7.81</v>
      </c>
      <c r="E6" s="1">
        <v>6.8083</v>
      </c>
      <c r="F6" s="1">
        <v>9.4</v>
      </c>
      <c r="G6" s="1">
        <v>1000</v>
      </c>
      <c r="H6" s="1">
        <v>0.06</v>
      </c>
      <c r="I6" s="1">
        <v>217.7</v>
      </c>
      <c r="J6" s="1">
        <v>0.32</v>
      </c>
    </row>
    <row r="7" spans="1:10" x14ac:dyDescent="0.25">
      <c r="A7" s="1">
        <v>4</v>
      </c>
      <c r="B7" s="1" t="s">
        <v>11</v>
      </c>
      <c r="C7" s="1">
        <v>3.0329999999999999</v>
      </c>
      <c r="D7" s="1">
        <v>12.1</v>
      </c>
      <c r="E7" s="1">
        <v>10.539300000000001</v>
      </c>
      <c r="F7" s="1">
        <v>16.43</v>
      </c>
      <c r="G7" s="1">
        <v>999</v>
      </c>
      <c r="H7" s="1">
        <v>7.0000000000000007E-2</v>
      </c>
      <c r="I7" s="1">
        <v>220.7</v>
      </c>
      <c r="J7" s="1">
        <v>0.35</v>
      </c>
    </row>
    <row r="8" spans="1:10" x14ac:dyDescent="0.25">
      <c r="A8" s="1">
        <v>5</v>
      </c>
      <c r="B8" s="1" t="s">
        <v>11</v>
      </c>
      <c r="C8" s="1">
        <v>3.4569999999999999</v>
      </c>
      <c r="D8" s="1">
        <v>13.18</v>
      </c>
      <c r="E8" s="1">
        <v>11.4823</v>
      </c>
      <c r="F8" s="1">
        <v>16.88</v>
      </c>
      <c r="G8" s="1">
        <v>999</v>
      </c>
      <c r="H8" s="1">
        <v>0.12</v>
      </c>
      <c r="I8" s="1">
        <v>220.7</v>
      </c>
      <c r="J8" s="1">
        <v>0.18</v>
      </c>
    </row>
    <row r="9" spans="1:10" x14ac:dyDescent="0.25">
      <c r="A9" s="1">
        <v>6</v>
      </c>
      <c r="B9" s="1" t="s">
        <v>11</v>
      </c>
      <c r="C9" s="1">
        <v>4.1900000000000004</v>
      </c>
      <c r="D9" s="1">
        <v>1.67</v>
      </c>
      <c r="E9" s="1">
        <v>1.4540999999999999</v>
      </c>
      <c r="F9" s="1">
        <v>7.24</v>
      </c>
      <c r="G9" s="1">
        <v>1000</v>
      </c>
      <c r="H9" s="1">
        <v>0.04</v>
      </c>
      <c r="I9" s="1">
        <v>218.7</v>
      </c>
      <c r="J9" s="1">
        <v>0.28000000000000003</v>
      </c>
    </row>
    <row r="10" spans="1:10" x14ac:dyDescent="0.25">
      <c r="A10" s="1">
        <v>7</v>
      </c>
      <c r="B10" s="1" t="s">
        <v>11</v>
      </c>
      <c r="C10" s="1">
        <v>4.633</v>
      </c>
      <c r="D10" s="1">
        <v>5.49</v>
      </c>
      <c r="E10" s="1">
        <v>4.7877000000000001</v>
      </c>
      <c r="F10" s="1">
        <v>5.98</v>
      </c>
      <c r="G10" s="1">
        <v>975</v>
      </c>
      <c r="H10" s="1">
        <v>2.27</v>
      </c>
      <c r="I10" s="1">
        <v>218</v>
      </c>
      <c r="J10" s="1">
        <v>0.88</v>
      </c>
    </row>
    <row r="11" spans="1:10" x14ac:dyDescent="0.25">
      <c r="A11" s="1">
        <v>8</v>
      </c>
      <c r="B11" s="1" t="s">
        <v>11</v>
      </c>
      <c r="C11" s="1">
        <v>7.8769999999999998</v>
      </c>
      <c r="D11" s="1">
        <v>7.0000000000000007E-2</v>
      </c>
      <c r="E11" s="1">
        <v>6.08E-2</v>
      </c>
      <c r="F11" s="1">
        <v>0.28999999999999998</v>
      </c>
      <c r="G11" s="1">
        <v>887</v>
      </c>
      <c r="H11" s="1">
        <v>22.09</v>
      </c>
      <c r="I11" s="1">
        <v>261.39999999999998</v>
      </c>
      <c r="J11" s="1">
        <v>5.95</v>
      </c>
    </row>
    <row r="12" spans="1:10" x14ac:dyDescent="0.25">
      <c r="A12" s="1">
        <v>9</v>
      </c>
      <c r="B12" s="1" t="s">
        <v>110</v>
      </c>
      <c r="C12" s="1">
        <v>8.423</v>
      </c>
      <c r="D12" s="1">
        <v>3.43</v>
      </c>
      <c r="E12" s="1">
        <v>2.9912999999999998</v>
      </c>
      <c r="F12" s="1">
        <v>31.83</v>
      </c>
      <c r="G12" s="1">
        <v>762</v>
      </c>
      <c r="H12" s="1">
        <v>40.630000000000003</v>
      </c>
      <c r="I12" s="1">
        <v>303.89999999999998</v>
      </c>
      <c r="J12" s="1">
        <v>15.67</v>
      </c>
    </row>
    <row r="13" spans="1:10" x14ac:dyDescent="0.25">
      <c r="A13" s="1">
        <v>10</v>
      </c>
      <c r="B13" s="1" t="s">
        <v>11</v>
      </c>
      <c r="C13" s="1">
        <v>8.9529999999999994</v>
      </c>
      <c r="D13" s="1">
        <v>14.05</v>
      </c>
      <c r="E13" s="1">
        <v>12.246</v>
      </c>
      <c r="F13" s="1">
        <v>21.52</v>
      </c>
      <c r="G13" s="1">
        <v>999</v>
      </c>
      <c r="H13" s="1">
        <v>0.23</v>
      </c>
      <c r="I13" s="1">
        <v>221.6</v>
      </c>
      <c r="J13" s="1">
        <v>0.42</v>
      </c>
    </row>
    <row r="14" spans="1:10" x14ac:dyDescent="0.25">
      <c r="A14" s="1">
        <v>11</v>
      </c>
      <c r="B14" s="1" t="s">
        <v>11</v>
      </c>
      <c r="C14" s="1">
        <v>9.19</v>
      </c>
      <c r="D14" s="1">
        <v>3.38</v>
      </c>
      <c r="E14" s="1">
        <v>2.9481999999999999</v>
      </c>
      <c r="F14" s="1">
        <v>19.75</v>
      </c>
      <c r="G14" s="1">
        <v>1000</v>
      </c>
      <c r="H14" s="1">
        <v>0.01</v>
      </c>
      <c r="I14" s="1">
        <v>221.4</v>
      </c>
      <c r="J14" s="1">
        <v>0.09</v>
      </c>
    </row>
    <row r="15" spans="1:10" x14ac:dyDescent="0.25">
      <c r="A15" s="1">
        <v>12</v>
      </c>
      <c r="B15" s="1" t="s">
        <v>11</v>
      </c>
      <c r="C15" s="1">
        <v>9.2729999999999997</v>
      </c>
      <c r="D15" s="1">
        <v>32.06</v>
      </c>
      <c r="E15" s="1">
        <v>27.939299999999999</v>
      </c>
      <c r="F15" s="1">
        <v>19.12</v>
      </c>
      <c r="G15" s="1">
        <v>956</v>
      </c>
      <c r="H15" s="1">
        <v>6.04</v>
      </c>
      <c r="I15" s="1">
        <v>223.7</v>
      </c>
      <c r="J15" s="1">
        <v>2.99</v>
      </c>
    </row>
    <row r="16" spans="1:10" x14ac:dyDescent="0.25">
      <c r="A16" s="1" t="s">
        <v>12</v>
      </c>
      <c r="B16" s="1"/>
      <c r="C16" s="1"/>
      <c r="D16" s="1">
        <v>32.06</v>
      </c>
      <c r="E16" s="1">
        <v>27.939299999999999</v>
      </c>
      <c r="F16" s="1">
        <v>31.83</v>
      </c>
      <c r="G16" s="1">
        <v>1000</v>
      </c>
      <c r="H16" s="1">
        <v>40.630000000000003</v>
      </c>
      <c r="I16" s="1"/>
      <c r="J16" s="1">
        <v>15.67</v>
      </c>
    </row>
    <row r="17" spans="1:10" x14ac:dyDescent="0.25">
      <c r="A17" s="1" t="s">
        <v>13</v>
      </c>
      <c r="B17" s="1"/>
      <c r="C17" s="1"/>
      <c r="D17" s="1">
        <v>7.0000000000000007E-2</v>
      </c>
      <c r="E17" s="1">
        <v>6.08E-2</v>
      </c>
      <c r="F17" s="1">
        <v>0.28999999999999998</v>
      </c>
      <c r="G17" s="1">
        <v>762</v>
      </c>
      <c r="H17" s="1">
        <v>0.01</v>
      </c>
      <c r="I17" s="1"/>
      <c r="J17" s="1">
        <v>0.09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5F99-9501-4160-BA56-998F3080B784}">
  <dimension ref="A1:J15"/>
  <sheetViews>
    <sheetView topLeftCell="A7" workbookViewId="0">
      <selection activeCell="B9" sqref="B9:E13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2.5870000000000002</v>
      </c>
      <c r="D4" s="1">
        <v>5.68</v>
      </c>
      <c r="E4" s="1">
        <v>29.4438</v>
      </c>
      <c r="F4" s="1">
        <v>8.85</v>
      </c>
      <c r="G4" s="1">
        <v>1000</v>
      </c>
      <c r="H4" s="1">
        <v>0.03</v>
      </c>
      <c r="I4" s="1">
        <v>213</v>
      </c>
      <c r="J4" s="1">
        <v>0.12</v>
      </c>
    </row>
    <row r="5" spans="1:10" x14ac:dyDescent="0.25">
      <c r="A5" s="1">
        <v>2</v>
      </c>
      <c r="B5" s="1" t="s">
        <v>11</v>
      </c>
      <c r="C5" s="1">
        <v>4.1500000000000004</v>
      </c>
      <c r="D5" s="1">
        <v>1.67</v>
      </c>
      <c r="E5" s="1">
        <v>8.6388999999999996</v>
      </c>
      <c r="F5" s="1">
        <v>2.2999999999999998</v>
      </c>
      <c r="G5" s="1">
        <v>968</v>
      </c>
      <c r="H5" s="1">
        <v>1.01</v>
      </c>
      <c r="I5" s="1">
        <v>212.2</v>
      </c>
      <c r="J5" s="1">
        <v>0.31</v>
      </c>
    </row>
    <row r="6" spans="1:10" x14ac:dyDescent="0.25">
      <c r="A6" s="1">
        <v>3</v>
      </c>
      <c r="B6" s="1" t="s">
        <v>11</v>
      </c>
      <c r="C6" s="1">
        <v>4.4269999999999996</v>
      </c>
      <c r="D6" s="1">
        <v>0.23</v>
      </c>
      <c r="E6" s="1">
        <v>1.1695</v>
      </c>
      <c r="F6" s="1">
        <v>1.1299999999999999</v>
      </c>
      <c r="G6" s="1">
        <v>988</v>
      </c>
      <c r="H6" s="1">
        <v>1.5</v>
      </c>
      <c r="I6" s="1">
        <v>216.9</v>
      </c>
      <c r="J6" s="1">
        <v>1.06</v>
      </c>
    </row>
    <row r="7" spans="1:10" x14ac:dyDescent="0.25">
      <c r="A7" s="1">
        <v>4</v>
      </c>
      <c r="B7" s="1" t="s">
        <v>11</v>
      </c>
      <c r="C7" s="1">
        <v>7.98</v>
      </c>
      <c r="D7" s="1">
        <v>0.03</v>
      </c>
      <c r="E7" s="1">
        <v>0.15790000000000001</v>
      </c>
      <c r="F7" s="1">
        <v>0</v>
      </c>
      <c r="G7" s="1" t="s">
        <v>11</v>
      </c>
      <c r="H7" s="1" t="s">
        <v>11</v>
      </c>
      <c r="I7" s="1" t="s">
        <v>11</v>
      </c>
      <c r="J7" s="1" t="s">
        <v>11</v>
      </c>
    </row>
    <row r="8" spans="1:10" x14ac:dyDescent="0.25">
      <c r="A8" s="1">
        <v>5</v>
      </c>
      <c r="B8" s="1" t="s">
        <v>11</v>
      </c>
      <c r="C8" s="1">
        <v>8.1129999999999995</v>
      </c>
      <c r="D8" s="1">
        <v>0.43</v>
      </c>
      <c r="E8" s="1">
        <v>2.2193999999999998</v>
      </c>
      <c r="F8" s="1">
        <v>3.56</v>
      </c>
      <c r="G8" s="1" t="s">
        <v>11</v>
      </c>
      <c r="H8" s="1" t="s">
        <v>11</v>
      </c>
      <c r="I8" s="1" t="s">
        <v>11</v>
      </c>
      <c r="J8" s="1" t="s">
        <v>11</v>
      </c>
    </row>
    <row r="9" spans="1:10" s="3" customFormat="1" x14ac:dyDescent="0.25">
      <c r="A9" s="2">
        <v>6</v>
      </c>
      <c r="B9" s="2" t="s">
        <v>110</v>
      </c>
      <c r="C9" s="2">
        <v>8.99</v>
      </c>
      <c r="D9" s="2">
        <v>72.290000000000006</v>
      </c>
      <c r="E9" s="2">
        <v>374.70800000000003</v>
      </c>
      <c r="F9" s="2">
        <v>719.81</v>
      </c>
      <c r="G9" s="2">
        <v>955</v>
      </c>
      <c r="H9" s="2">
        <v>2.2599999999999998</v>
      </c>
      <c r="I9" s="2">
        <v>221.8</v>
      </c>
      <c r="J9" s="2">
        <v>1.7</v>
      </c>
    </row>
    <row r="10" spans="1:10" x14ac:dyDescent="0.25">
      <c r="A10" s="1">
        <v>7</v>
      </c>
      <c r="B10" s="1" t="s">
        <v>107</v>
      </c>
      <c r="C10" s="1">
        <v>10.91</v>
      </c>
      <c r="D10" s="1">
        <v>0</v>
      </c>
      <c r="E10" s="1">
        <v>2.0000000000000001E-4</v>
      </c>
      <c r="F10" s="1">
        <v>0.03</v>
      </c>
      <c r="G10" s="1">
        <v>1000</v>
      </c>
      <c r="H10" s="1">
        <v>0</v>
      </c>
      <c r="I10" s="1">
        <v>231</v>
      </c>
      <c r="J10" s="1">
        <v>7.0000000000000007E-2</v>
      </c>
    </row>
    <row r="11" spans="1:10" s="3" customFormat="1" x14ac:dyDescent="0.25">
      <c r="A11" s="2">
        <v>8</v>
      </c>
      <c r="B11" s="2" t="s">
        <v>18</v>
      </c>
      <c r="C11" s="2">
        <v>11.202999999999999</v>
      </c>
      <c r="D11" s="2">
        <v>7.52</v>
      </c>
      <c r="E11" s="2">
        <v>38.960999999999999</v>
      </c>
      <c r="F11" s="2">
        <v>249.09</v>
      </c>
      <c r="G11" s="2">
        <v>992</v>
      </c>
      <c r="H11" s="2">
        <v>1.22</v>
      </c>
      <c r="I11" s="2">
        <v>224.6</v>
      </c>
      <c r="J11" s="2">
        <v>1.61</v>
      </c>
    </row>
    <row r="12" spans="1:10" x14ac:dyDescent="0.25">
      <c r="A12" s="1">
        <v>9</v>
      </c>
      <c r="B12" s="1" t="s">
        <v>14</v>
      </c>
      <c r="C12" s="1">
        <v>11.867000000000001</v>
      </c>
      <c r="D12" s="1">
        <v>0.28000000000000003</v>
      </c>
      <c r="E12" s="1">
        <v>1.4441999999999999</v>
      </c>
      <c r="F12" s="1">
        <v>4.43</v>
      </c>
      <c r="G12" s="1">
        <v>1000</v>
      </c>
      <c r="H12" s="1">
        <v>0.04</v>
      </c>
      <c r="I12" s="1">
        <v>222.8</v>
      </c>
      <c r="J12" s="1">
        <v>0.19</v>
      </c>
    </row>
    <row r="13" spans="1:10" x14ac:dyDescent="0.25">
      <c r="A13" s="1">
        <v>10</v>
      </c>
      <c r="B13" s="1" t="s">
        <v>17</v>
      </c>
      <c r="C13" s="1">
        <v>12.127000000000001</v>
      </c>
      <c r="D13" s="1">
        <v>11.89</v>
      </c>
      <c r="E13" s="1">
        <v>61.607199999999999</v>
      </c>
      <c r="F13" s="1">
        <v>3.82</v>
      </c>
      <c r="G13" s="1">
        <v>949</v>
      </c>
      <c r="H13" s="1">
        <v>5.15</v>
      </c>
      <c r="I13" s="1">
        <v>224.1</v>
      </c>
      <c r="J13" s="1">
        <v>0.76</v>
      </c>
    </row>
    <row r="14" spans="1:10" x14ac:dyDescent="0.25">
      <c r="A14" s="1" t="s">
        <v>12</v>
      </c>
      <c r="B14" s="1"/>
      <c r="C14" s="1"/>
      <c r="D14" s="1">
        <v>72.290000000000006</v>
      </c>
      <c r="E14" s="1">
        <v>374.70800000000003</v>
      </c>
      <c r="F14" s="1">
        <v>719.81</v>
      </c>
      <c r="G14" s="1">
        <v>1000</v>
      </c>
      <c r="H14" s="1">
        <v>5.15</v>
      </c>
      <c r="I14" s="1"/>
      <c r="J14" s="1">
        <v>1.7</v>
      </c>
    </row>
    <row r="15" spans="1:10" x14ac:dyDescent="0.25">
      <c r="A15" s="1" t="s">
        <v>13</v>
      </c>
      <c r="B15" s="1"/>
      <c r="C15" s="1"/>
      <c r="D15" s="1">
        <v>0</v>
      </c>
      <c r="E15" s="1">
        <v>2.0000000000000001E-4</v>
      </c>
      <c r="F15" s="1">
        <v>0</v>
      </c>
      <c r="G15" s="1">
        <v>949</v>
      </c>
      <c r="H15" s="1">
        <v>0</v>
      </c>
      <c r="I15" s="1"/>
      <c r="J15" s="1">
        <v>7.0000000000000007E-2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0A1C-2783-4B63-860A-C1BC4305B077}">
  <dimension ref="A1:J22"/>
  <sheetViews>
    <sheetView topLeftCell="A13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B4" t="s">
        <v>11</v>
      </c>
      <c r="C4">
        <v>0.24299999999999999</v>
      </c>
      <c r="D4">
        <v>0.09</v>
      </c>
      <c r="E4">
        <v>0.4945</v>
      </c>
      <c r="F4">
        <v>1.63</v>
      </c>
      <c r="G4">
        <v>999</v>
      </c>
      <c r="H4">
        <v>0.13</v>
      </c>
      <c r="I4">
        <v>230.3</v>
      </c>
      <c r="J4">
        <v>0.42</v>
      </c>
    </row>
    <row r="5" spans="1:10" x14ac:dyDescent="0.25">
      <c r="A5">
        <v>2</v>
      </c>
      <c r="B5" t="s">
        <v>11</v>
      </c>
      <c r="C5">
        <v>1.2629999999999999</v>
      </c>
      <c r="D5">
        <v>1.32</v>
      </c>
      <c r="E5">
        <v>7.1786000000000003</v>
      </c>
      <c r="F5">
        <v>11.55</v>
      </c>
      <c r="G5">
        <v>997</v>
      </c>
      <c r="H5">
        <v>0.36</v>
      </c>
      <c r="I5">
        <v>225.5</v>
      </c>
      <c r="J5">
        <v>0.66</v>
      </c>
    </row>
    <row r="6" spans="1:10" x14ac:dyDescent="0.25">
      <c r="A6">
        <v>3</v>
      </c>
      <c r="B6" t="s">
        <v>11</v>
      </c>
      <c r="C6">
        <v>1.627</v>
      </c>
      <c r="D6">
        <v>1.2</v>
      </c>
      <c r="E6">
        <v>6.4991000000000003</v>
      </c>
      <c r="F6">
        <v>16.73</v>
      </c>
      <c r="G6">
        <v>1000</v>
      </c>
      <c r="H6">
        <v>0.02</v>
      </c>
      <c r="I6">
        <v>222.9</v>
      </c>
      <c r="J6">
        <v>0.3</v>
      </c>
    </row>
    <row r="7" spans="1:10" x14ac:dyDescent="0.25">
      <c r="A7">
        <v>4</v>
      </c>
      <c r="B7" t="s">
        <v>11</v>
      </c>
      <c r="C7">
        <v>2.16</v>
      </c>
      <c r="D7">
        <v>2.2999999999999998</v>
      </c>
      <c r="E7">
        <v>12.5001</v>
      </c>
      <c r="F7">
        <v>22.82</v>
      </c>
      <c r="G7">
        <v>1000</v>
      </c>
      <c r="H7">
        <v>0.01</v>
      </c>
      <c r="I7">
        <v>221.1</v>
      </c>
      <c r="J7">
        <v>0.13</v>
      </c>
    </row>
    <row r="8" spans="1:10" x14ac:dyDescent="0.25">
      <c r="A8">
        <v>5</v>
      </c>
      <c r="B8" t="s">
        <v>11</v>
      </c>
      <c r="C8">
        <v>2.5099999999999998</v>
      </c>
      <c r="D8">
        <v>1.06</v>
      </c>
      <c r="E8">
        <v>5.7843999999999998</v>
      </c>
      <c r="F8">
        <v>23.55</v>
      </c>
      <c r="G8">
        <v>1000</v>
      </c>
      <c r="H8">
        <v>0</v>
      </c>
      <c r="I8">
        <v>222.2</v>
      </c>
      <c r="J8">
        <v>0.09</v>
      </c>
    </row>
    <row r="9" spans="1:10" x14ac:dyDescent="0.25">
      <c r="A9">
        <v>6</v>
      </c>
      <c r="B9" t="s">
        <v>11</v>
      </c>
      <c r="C9">
        <v>3.1230000000000002</v>
      </c>
      <c r="D9">
        <v>3.86</v>
      </c>
      <c r="E9">
        <v>20.970600000000001</v>
      </c>
      <c r="F9">
        <v>45.68</v>
      </c>
      <c r="G9">
        <v>995</v>
      </c>
      <c r="H9">
        <v>0.46</v>
      </c>
      <c r="I9">
        <v>225.1</v>
      </c>
      <c r="J9">
        <v>0.81</v>
      </c>
    </row>
    <row r="10" spans="1:10" x14ac:dyDescent="0.25">
      <c r="A10">
        <v>7</v>
      </c>
      <c r="B10" t="s">
        <v>11</v>
      </c>
      <c r="C10">
        <v>3.2930000000000001</v>
      </c>
      <c r="D10">
        <v>1.54</v>
      </c>
      <c r="E10">
        <v>8.3999000000000006</v>
      </c>
      <c r="F10">
        <v>33.270000000000003</v>
      </c>
      <c r="G10">
        <v>996</v>
      </c>
      <c r="H10">
        <v>0.46</v>
      </c>
      <c r="I10">
        <v>226.6</v>
      </c>
      <c r="J10">
        <v>0.44</v>
      </c>
    </row>
    <row r="11" spans="1:10" x14ac:dyDescent="0.25">
      <c r="A11">
        <v>8</v>
      </c>
      <c r="B11" t="s">
        <v>11</v>
      </c>
      <c r="C11">
        <v>3.75</v>
      </c>
      <c r="D11">
        <v>2.2400000000000002</v>
      </c>
      <c r="E11">
        <v>12.1555</v>
      </c>
      <c r="F11">
        <v>15.09</v>
      </c>
      <c r="G11">
        <v>940</v>
      </c>
      <c r="H11">
        <v>6.77</v>
      </c>
      <c r="I11">
        <v>234.1</v>
      </c>
      <c r="J11">
        <v>3.09</v>
      </c>
    </row>
    <row r="12" spans="1:10" x14ac:dyDescent="0.25">
      <c r="A12">
        <v>9</v>
      </c>
      <c r="B12" t="s">
        <v>11</v>
      </c>
      <c r="C12">
        <v>4.4729999999999999</v>
      </c>
      <c r="D12">
        <v>0.04</v>
      </c>
      <c r="E12">
        <v>0.19980000000000001</v>
      </c>
      <c r="F12">
        <v>0.68</v>
      </c>
      <c r="G12" t="s">
        <v>11</v>
      </c>
      <c r="H12" t="s">
        <v>11</v>
      </c>
      <c r="I12" t="s">
        <v>11</v>
      </c>
      <c r="J12" t="s">
        <v>11</v>
      </c>
    </row>
    <row r="13" spans="1:10" x14ac:dyDescent="0.25">
      <c r="A13">
        <v>10</v>
      </c>
      <c r="B13" t="s">
        <v>11</v>
      </c>
      <c r="C13">
        <v>6.0369999999999999</v>
      </c>
      <c r="D13">
        <v>0.02</v>
      </c>
      <c r="E13">
        <v>0.10199999999999999</v>
      </c>
      <c r="F13">
        <v>0.45</v>
      </c>
      <c r="G13">
        <v>990</v>
      </c>
      <c r="H13">
        <v>1.22</v>
      </c>
      <c r="I13">
        <v>218.7</v>
      </c>
      <c r="J13">
        <v>0.65</v>
      </c>
    </row>
    <row r="14" spans="1:10" x14ac:dyDescent="0.25">
      <c r="A14">
        <v>11</v>
      </c>
      <c r="B14" t="s">
        <v>11</v>
      </c>
      <c r="C14">
        <v>7.6</v>
      </c>
      <c r="D14">
        <v>0.41</v>
      </c>
      <c r="E14">
        <v>2.2357999999999998</v>
      </c>
      <c r="F14">
        <v>26.8</v>
      </c>
      <c r="G14" t="s">
        <v>11</v>
      </c>
      <c r="H14" t="s">
        <v>11</v>
      </c>
      <c r="I14" t="s">
        <v>11</v>
      </c>
      <c r="J14" t="s">
        <v>11</v>
      </c>
    </row>
    <row r="15" spans="1:10" x14ac:dyDescent="0.25">
      <c r="A15">
        <v>12</v>
      </c>
      <c r="B15" t="s">
        <v>11</v>
      </c>
      <c r="C15">
        <v>7.6929999999999996</v>
      </c>
      <c r="D15">
        <v>0</v>
      </c>
      <c r="E15">
        <v>5.0000000000000001E-4</v>
      </c>
      <c r="F15">
        <v>0.04</v>
      </c>
      <c r="G15" t="s">
        <v>11</v>
      </c>
      <c r="H15" t="s">
        <v>11</v>
      </c>
      <c r="I15" t="s">
        <v>11</v>
      </c>
      <c r="J15" t="s">
        <v>11</v>
      </c>
    </row>
    <row r="16" spans="1:10" x14ac:dyDescent="0.25">
      <c r="A16">
        <v>13</v>
      </c>
      <c r="B16" t="s">
        <v>110</v>
      </c>
      <c r="C16">
        <v>8.423</v>
      </c>
      <c r="D16">
        <v>78.459999999999994</v>
      </c>
      <c r="E16">
        <v>426.72250000000003</v>
      </c>
      <c r="F16">
        <v>1021.51</v>
      </c>
      <c r="G16">
        <v>932</v>
      </c>
      <c r="H16">
        <v>2.76</v>
      </c>
      <c r="I16">
        <v>224.8</v>
      </c>
      <c r="J16">
        <v>1.62</v>
      </c>
    </row>
    <row r="17" spans="1:10" x14ac:dyDescent="0.25">
      <c r="A17">
        <v>14</v>
      </c>
      <c r="B17" t="s">
        <v>107</v>
      </c>
      <c r="C17">
        <v>9.8469999999999995</v>
      </c>
      <c r="D17">
        <v>0.44</v>
      </c>
      <c r="E17">
        <v>2.3978000000000002</v>
      </c>
      <c r="F17">
        <v>2.33</v>
      </c>
      <c r="G17">
        <v>988</v>
      </c>
      <c r="H17">
        <v>0.94</v>
      </c>
      <c r="I17">
        <v>239.9</v>
      </c>
      <c r="J17">
        <v>1.0900000000000001</v>
      </c>
    </row>
    <row r="18" spans="1:10" x14ac:dyDescent="0.25">
      <c r="A18">
        <v>15</v>
      </c>
      <c r="B18" t="s">
        <v>11</v>
      </c>
      <c r="C18">
        <v>10.407</v>
      </c>
      <c r="D18">
        <v>0.14000000000000001</v>
      </c>
      <c r="E18">
        <v>0.76180000000000003</v>
      </c>
      <c r="F18">
        <v>2.13</v>
      </c>
      <c r="G18">
        <v>978</v>
      </c>
      <c r="H18">
        <v>2.14</v>
      </c>
      <c r="I18">
        <v>235.2</v>
      </c>
      <c r="J18">
        <v>1.21</v>
      </c>
    </row>
    <row r="19" spans="1:10" x14ac:dyDescent="0.25">
      <c r="A19">
        <v>16</v>
      </c>
      <c r="B19" t="s">
        <v>18</v>
      </c>
      <c r="C19">
        <v>10.563000000000001</v>
      </c>
      <c r="D19">
        <v>5.94</v>
      </c>
      <c r="E19">
        <v>32.295999999999999</v>
      </c>
      <c r="F19">
        <v>223.54</v>
      </c>
      <c r="G19">
        <v>996</v>
      </c>
      <c r="H19">
        <v>0.32</v>
      </c>
      <c r="I19">
        <v>225.5</v>
      </c>
      <c r="J19">
        <v>0.83</v>
      </c>
    </row>
    <row r="20" spans="1:10" x14ac:dyDescent="0.25">
      <c r="A20">
        <v>17</v>
      </c>
      <c r="B20" t="s">
        <v>14</v>
      </c>
      <c r="C20">
        <v>11.333</v>
      </c>
      <c r="D20">
        <v>0.95</v>
      </c>
      <c r="E20">
        <v>5.1429</v>
      </c>
      <c r="F20">
        <v>0.56999999999999995</v>
      </c>
      <c r="G20">
        <v>835</v>
      </c>
      <c r="H20">
        <v>33.659999999999997</v>
      </c>
      <c r="I20">
        <v>228.2</v>
      </c>
      <c r="J20">
        <v>3.8</v>
      </c>
    </row>
    <row r="21" spans="1:10" x14ac:dyDescent="0.25">
      <c r="A21" t="s">
        <v>12</v>
      </c>
      <c r="D21">
        <v>78.459999999999994</v>
      </c>
      <c r="E21">
        <v>426.72250000000003</v>
      </c>
      <c r="F21">
        <v>1021.51</v>
      </c>
      <c r="G21">
        <v>1000</v>
      </c>
      <c r="H21">
        <v>33.659999999999997</v>
      </c>
      <c r="J21">
        <v>3.8</v>
      </c>
    </row>
    <row r="22" spans="1:10" x14ac:dyDescent="0.25">
      <c r="A22" t="s">
        <v>13</v>
      </c>
      <c r="D22">
        <v>0</v>
      </c>
      <c r="E22">
        <v>5.0000000000000001E-4</v>
      </c>
      <c r="F22">
        <v>0.04</v>
      </c>
      <c r="G22">
        <v>835</v>
      </c>
      <c r="H22">
        <v>0</v>
      </c>
      <c r="J22">
        <v>0.09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C22F-C242-457E-9F49-36949BF577B8}">
  <dimension ref="A1:J23"/>
  <sheetViews>
    <sheetView topLeftCell="A2" workbookViewId="0">
      <selection activeCell="B15" sqref="B15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6.3E-2</v>
      </c>
      <c r="D4" s="1">
        <v>0.09</v>
      </c>
      <c r="E4" s="1">
        <v>0.2462</v>
      </c>
      <c r="F4" s="1">
        <v>1.31</v>
      </c>
      <c r="G4" s="1">
        <v>1000</v>
      </c>
      <c r="H4" s="1">
        <v>0</v>
      </c>
      <c r="I4" s="1">
        <v>214</v>
      </c>
      <c r="J4" s="1">
        <v>0.03</v>
      </c>
    </row>
    <row r="5" spans="1:10" x14ac:dyDescent="0.25">
      <c r="A5" s="1">
        <v>2</v>
      </c>
      <c r="B5" s="1" t="s">
        <v>11</v>
      </c>
      <c r="C5" s="1">
        <v>0.79</v>
      </c>
      <c r="D5" s="1">
        <v>0.96</v>
      </c>
      <c r="E5" s="1">
        <v>2.6324000000000001</v>
      </c>
      <c r="F5" s="1">
        <v>7.72</v>
      </c>
      <c r="G5" s="1">
        <v>943</v>
      </c>
      <c r="H5" s="1">
        <v>15.75</v>
      </c>
      <c r="I5" s="1">
        <v>230.8</v>
      </c>
      <c r="J5" s="1">
        <v>5.97</v>
      </c>
    </row>
    <row r="6" spans="1:10" x14ac:dyDescent="0.25">
      <c r="A6" s="1">
        <v>3</v>
      </c>
      <c r="B6" s="1" t="s">
        <v>11</v>
      </c>
      <c r="C6" s="1">
        <v>1.4770000000000001</v>
      </c>
      <c r="D6" s="1">
        <v>2.0299999999999998</v>
      </c>
      <c r="E6" s="1">
        <v>5.5838999999999999</v>
      </c>
      <c r="F6" s="1">
        <v>12.7</v>
      </c>
      <c r="G6" s="1">
        <v>992</v>
      </c>
      <c r="H6" s="1">
        <v>0.45</v>
      </c>
      <c r="I6" s="1">
        <v>218.5</v>
      </c>
      <c r="J6" s="1">
        <v>0.88</v>
      </c>
    </row>
    <row r="7" spans="1:10" x14ac:dyDescent="0.25">
      <c r="A7" s="1">
        <v>4</v>
      </c>
      <c r="B7" s="1" t="s">
        <v>11</v>
      </c>
      <c r="C7" s="1">
        <v>1.68</v>
      </c>
      <c r="D7" s="1">
        <v>1.46</v>
      </c>
      <c r="E7" s="1">
        <v>4.0102000000000002</v>
      </c>
      <c r="F7" s="1">
        <v>15.47</v>
      </c>
      <c r="G7" s="1">
        <v>999</v>
      </c>
      <c r="H7" s="1">
        <v>0.08</v>
      </c>
      <c r="I7" s="1">
        <v>224.6</v>
      </c>
      <c r="J7" s="1">
        <v>0.38</v>
      </c>
    </row>
    <row r="8" spans="1:10" x14ac:dyDescent="0.25">
      <c r="A8" s="1">
        <v>5</v>
      </c>
      <c r="B8" s="1" t="s">
        <v>11</v>
      </c>
      <c r="C8" s="1">
        <v>1.96</v>
      </c>
      <c r="D8" s="1">
        <v>2.33</v>
      </c>
      <c r="E8" s="1">
        <v>6.3933</v>
      </c>
      <c r="F8" s="1">
        <v>20.27</v>
      </c>
      <c r="G8" s="1">
        <v>1000</v>
      </c>
      <c r="H8" s="1">
        <v>0.02</v>
      </c>
      <c r="I8" s="1">
        <v>225.7</v>
      </c>
      <c r="J8" s="1">
        <v>0.15</v>
      </c>
    </row>
    <row r="9" spans="1:10" x14ac:dyDescent="0.25">
      <c r="A9" s="1">
        <v>6</v>
      </c>
      <c r="B9" s="1" t="s">
        <v>11</v>
      </c>
      <c r="C9" s="1">
        <v>2.3530000000000002</v>
      </c>
      <c r="D9" s="1">
        <v>2.46</v>
      </c>
      <c r="E9" s="1">
        <v>6.7733999999999996</v>
      </c>
      <c r="F9" s="1">
        <v>22.08</v>
      </c>
      <c r="G9" s="1">
        <v>999</v>
      </c>
      <c r="H9" s="1">
        <v>0.06</v>
      </c>
      <c r="I9" s="1">
        <v>223.8</v>
      </c>
      <c r="J9" s="1">
        <v>0.32</v>
      </c>
    </row>
    <row r="10" spans="1:10" x14ac:dyDescent="0.25">
      <c r="A10" s="1">
        <v>7</v>
      </c>
      <c r="B10" s="1" t="s">
        <v>11</v>
      </c>
      <c r="C10" s="1">
        <v>2.633</v>
      </c>
      <c r="D10" s="1">
        <v>3.1</v>
      </c>
      <c r="E10" s="1">
        <v>8.5121000000000002</v>
      </c>
      <c r="F10" s="1">
        <v>26.09</v>
      </c>
      <c r="G10" s="1">
        <v>999</v>
      </c>
      <c r="H10" s="1">
        <v>0.13</v>
      </c>
      <c r="I10" s="1">
        <v>224.7</v>
      </c>
      <c r="J10" s="1">
        <v>0.26</v>
      </c>
    </row>
    <row r="11" spans="1:10" x14ac:dyDescent="0.25">
      <c r="A11" s="1">
        <v>8</v>
      </c>
      <c r="B11" s="1" t="s">
        <v>11</v>
      </c>
      <c r="C11" s="1">
        <v>2.94</v>
      </c>
      <c r="D11" s="1">
        <v>3.64</v>
      </c>
      <c r="E11" s="1">
        <v>9.9964999999999993</v>
      </c>
      <c r="F11" s="1">
        <v>22.31</v>
      </c>
      <c r="G11" s="1">
        <v>984</v>
      </c>
      <c r="H11" s="1">
        <v>1.4</v>
      </c>
      <c r="I11" s="1">
        <v>219.7</v>
      </c>
      <c r="J11" s="1">
        <v>1.3</v>
      </c>
    </row>
    <row r="12" spans="1:10" x14ac:dyDescent="0.25">
      <c r="A12" s="1">
        <v>9</v>
      </c>
      <c r="B12" s="1" t="s">
        <v>11</v>
      </c>
      <c r="C12" s="1">
        <v>6.8029999999999999</v>
      </c>
      <c r="D12" s="1">
        <v>0.01</v>
      </c>
      <c r="E12" s="1">
        <v>2.0299999999999999E-2</v>
      </c>
      <c r="F12" s="1">
        <v>0.37</v>
      </c>
      <c r="G12" s="1">
        <v>992</v>
      </c>
      <c r="H12" s="1">
        <v>0.9</v>
      </c>
      <c r="I12" s="1">
        <v>208.3</v>
      </c>
      <c r="J12" s="1">
        <v>0.37</v>
      </c>
    </row>
    <row r="13" spans="1:10" x14ac:dyDescent="0.25">
      <c r="A13" s="1">
        <v>10</v>
      </c>
      <c r="B13" s="1" t="s">
        <v>11</v>
      </c>
      <c r="C13" s="1">
        <v>6.8029999999999999</v>
      </c>
      <c r="D13" s="1">
        <v>0</v>
      </c>
      <c r="E13" s="1">
        <v>3.8999999999999998E-3</v>
      </c>
      <c r="F13" s="1">
        <v>0.37</v>
      </c>
      <c r="G13" s="1">
        <v>1000</v>
      </c>
      <c r="H13" s="1">
        <v>0</v>
      </c>
      <c r="I13" s="1">
        <v>209.7</v>
      </c>
      <c r="J13" s="1">
        <v>0.05</v>
      </c>
    </row>
    <row r="14" spans="1:10" x14ac:dyDescent="0.25">
      <c r="A14" s="1">
        <v>11</v>
      </c>
      <c r="B14" s="1" t="s">
        <v>11</v>
      </c>
      <c r="C14" s="1">
        <v>6.8230000000000004</v>
      </c>
      <c r="D14" s="1">
        <v>0</v>
      </c>
      <c r="E14" s="1">
        <v>4.5999999999999999E-3</v>
      </c>
      <c r="F14" s="1">
        <v>0.49</v>
      </c>
      <c r="G14" s="1">
        <v>1000</v>
      </c>
      <c r="H14" s="1">
        <v>0</v>
      </c>
      <c r="I14" s="1">
        <v>210</v>
      </c>
      <c r="J14" s="1">
        <v>0.06</v>
      </c>
    </row>
    <row r="15" spans="1:10" x14ac:dyDescent="0.25">
      <c r="A15" s="1">
        <v>12</v>
      </c>
      <c r="B15" s="1" t="s">
        <v>110</v>
      </c>
      <c r="C15" s="1">
        <v>7.98</v>
      </c>
      <c r="D15" s="1">
        <v>78.180000000000007</v>
      </c>
      <c r="E15" s="1">
        <v>214.98480000000001</v>
      </c>
      <c r="F15" s="1">
        <v>558.58000000000004</v>
      </c>
      <c r="G15" s="1">
        <v>966</v>
      </c>
      <c r="H15" s="1">
        <v>2.0299999999999998</v>
      </c>
      <c r="I15" s="1">
        <v>221</v>
      </c>
      <c r="J15" s="1">
        <v>1.99</v>
      </c>
    </row>
    <row r="16" spans="1:10" x14ac:dyDescent="0.25">
      <c r="A16" s="1">
        <v>13</v>
      </c>
      <c r="B16" s="1" t="s">
        <v>107</v>
      </c>
      <c r="C16" s="1">
        <v>9.4730000000000008</v>
      </c>
      <c r="D16" s="1">
        <v>1.1299999999999999</v>
      </c>
      <c r="E16" s="1">
        <v>3.1198000000000001</v>
      </c>
      <c r="F16" s="1">
        <v>6.35</v>
      </c>
      <c r="G16" s="1">
        <v>953</v>
      </c>
      <c r="H16" s="1">
        <v>5.91</v>
      </c>
      <c r="I16" s="1">
        <v>257.10000000000002</v>
      </c>
      <c r="J16" s="1">
        <v>3.64</v>
      </c>
    </row>
    <row r="17" spans="1:10" x14ac:dyDescent="0.25">
      <c r="A17" s="1">
        <v>14</v>
      </c>
      <c r="B17" s="1" t="s">
        <v>18</v>
      </c>
      <c r="C17" s="1">
        <v>10.039999999999999</v>
      </c>
      <c r="D17" s="1">
        <v>2.37</v>
      </c>
      <c r="E17" s="1">
        <v>6.5225999999999997</v>
      </c>
      <c r="F17" s="1">
        <v>59.27</v>
      </c>
      <c r="G17" s="1">
        <v>951</v>
      </c>
      <c r="H17" s="1">
        <v>4.74</v>
      </c>
      <c r="I17" s="1">
        <v>220.5</v>
      </c>
      <c r="J17" s="1">
        <v>2.73</v>
      </c>
    </row>
    <row r="18" spans="1:10" x14ac:dyDescent="0.25">
      <c r="A18" s="1">
        <v>15</v>
      </c>
      <c r="B18" s="1" t="s">
        <v>17</v>
      </c>
      <c r="C18" s="1">
        <v>10.183</v>
      </c>
      <c r="D18" s="1">
        <v>0.97</v>
      </c>
      <c r="E18" s="1">
        <v>2.6617999999999999</v>
      </c>
      <c r="F18" s="1">
        <v>17.87</v>
      </c>
      <c r="G18" s="1">
        <v>972</v>
      </c>
      <c r="H18" s="1">
        <v>2.56</v>
      </c>
      <c r="I18" s="1">
        <v>221.6</v>
      </c>
      <c r="J18" s="1">
        <v>1.26</v>
      </c>
    </row>
    <row r="19" spans="1:10" x14ac:dyDescent="0.25">
      <c r="A19" s="1">
        <v>16</v>
      </c>
      <c r="B19" s="1" t="s">
        <v>17</v>
      </c>
      <c r="C19" s="1">
        <v>10.587</v>
      </c>
      <c r="D19" s="1">
        <v>0.78</v>
      </c>
      <c r="E19" s="1">
        <v>2.1570999999999998</v>
      </c>
      <c r="F19" s="1">
        <v>4.21</v>
      </c>
      <c r="G19" s="1">
        <v>975</v>
      </c>
      <c r="H19" s="1">
        <v>2.09</v>
      </c>
      <c r="I19" s="1">
        <v>213.3</v>
      </c>
      <c r="J19" s="1">
        <v>1.32</v>
      </c>
    </row>
    <row r="20" spans="1:10" x14ac:dyDescent="0.25">
      <c r="A20" s="1">
        <v>17</v>
      </c>
      <c r="B20" s="1" t="s">
        <v>55</v>
      </c>
      <c r="C20" s="1">
        <v>11.327</v>
      </c>
      <c r="D20" s="1">
        <v>0.21</v>
      </c>
      <c r="E20" s="1">
        <v>0.58889999999999998</v>
      </c>
      <c r="F20" s="1">
        <v>1.1000000000000001</v>
      </c>
      <c r="G20" s="1">
        <v>979</v>
      </c>
      <c r="H20" s="1">
        <v>1.27</v>
      </c>
      <c r="I20" s="1">
        <v>219.5</v>
      </c>
      <c r="J20" s="1">
        <v>0.69</v>
      </c>
    </row>
    <row r="21" spans="1:10" x14ac:dyDescent="0.25">
      <c r="A21" s="1">
        <v>18</v>
      </c>
      <c r="B21" s="1" t="s">
        <v>11</v>
      </c>
      <c r="C21" s="1">
        <v>12.403</v>
      </c>
      <c r="D21" s="1">
        <v>0.28000000000000003</v>
      </c>
      <c r="E21" s="1">
        <v>0.76500000000000001</v>
      </c>
      <c r="F21" s="1">
        <v>0.81</v>
      </c>
      <c r="G21" s="1">
        <v>641</v>
      </c>
      <c r="H21" s="1">
        <v>55.95</v>
      </c>
      <c r="I21" s="1">
        <v>235</v>
      </c>
      <c r="J21" s="1">
        <v>6.47</v>
      </c>
    </row>
    <row r="22" spans="1:10" x14ac:dyDescent="0.25">
      <c r="A22" s="1" t="s">
        <v>12</v>
      </c>
      <c r="B22" s="1"/>
      <c r="C22" s="1"/>
      <c r="D22" s="1">
        <v>78.180000000000007</v>
      </c>
      <c r="E22" s="1">
        <v>214.98480000000001</v>
      </c>
      <c r="F22" s="1">
        <v>558.58000000000004</v>
      </c>
      <c r="G22" s="1">
        <v>1000</v>
      </c>
      <c r="H22" s="1">
        <v>55.95</v>
      </c>
      <c r="I22" s="1"/>
      <c r="J22" s="1">
        <v>6.47</v>
      </c>
    </row>
    <row r="23" spans="1:10" x14ac:dyDescent="0.25">
      <c r="A23" s="1" t="s">
        <v>13</v>
      </c>
      <c r="B23" s="1"/>
      <c r="C23" s="1"/>
      <c r="D23" s="1">
        <v>0</v>
      </c>
      <c r="E23" s="1">
        <v>3.8999999999999998E-3</v>
      </c>
      <c r="F23" s="1">
        <v>0.37</v>
      </c>
      <c r="G23" s="1">
        <v>641</v>
      </c>
      <c r="H23" s="1">
        <v>0</v>
      </c>
      <c r="I23" s="1"/>
      <c r="J23" s="1">
        <v>0.03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407A-35A3-4132-91B2-4372633D69C2}">
  <dimension ref="A1:J27"/>
  <sheetViews>
    <sheetView topLeftCell="A6" workbookViewId="0">
      <selection activeCell="B20" sqref="B20:E25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0.28000000000000003</v>
      </c>
      <c r="D4" s="1">
        <v>0.64</v>
      </c>
      <c r="E4" s="1">
        <v>2.1032999999999999</v>
      </c>
      <c r="F4" s="1">
        <v>4.59</v>
      </c>
      <c r="G4" s="1">
        <v>998</v>
      </c>
      <c r="H4" s="1">
        <v>0.27</v>
      </c>
      <c r="I4" s="1">
        <v>212.2</v>
      </c>
      <c r="J4" s="1">
        <v>0.43</v>
      </c>
    </row>
    <row r="5" spans="1:10" x14ac:dyDescent="0.25">
      <c r="A5" s="1">
        <v>2</v>
      </c>
      <c r="B5" s="1" t="s">
        <v>11</v>
      </c>
      <c r="C5" s="1">
        <v>1.04</v>
      </c>
      <c r="D5" s="1">
        <v>1.06</v>
      </c>
      <c r="E5" s="1">
        <v>3.4973000000000001</v>
      </c>
      <c r="F5" s="1">
        <v>10.82</v>
      </c>
      <c r="G5" s="1">
        <v>993</v>
      </c>
      <c r="H5" s="1">
        <v>0.47</v>
      </c>
      <c r="I5" s="1">
        <v>217.6</v>
      </c>
      <c r="J5" s="1">
        <v>0.63</v>
      </c>
    </row>
    <row r="6" spans="1:10" x14ac:dyDescent="0.25">
      <c r="A6" s="1">
        <v>3</v>
      </c>
      <c r="B6" s="1" t="s">
        <v>11</v>
      </c>
      <c r="C6" s="1">
        <v>1.38</v>
      </c>
      <c r="D6" s="1">
        <v>0.36</v>
      </c>
      <c r="E6" s="1">
        <v>1.1748000000000001</v>
      </c>
      <c r="F6" s="1">
        <v>6.32</v>
      </c>
      <c r="G6" s="1">
        <v>1000</v>
      </c>
      <c r="H6" s="1">
        <v>0.03</v>
      </c>
      <c r="I6" s="1">
        <v>218.8</v>
      </c>
      <c r="J6" s="1">
        <v>0.26</v>
      </c>
    </row>
    <row r="7" spans="1:10" x14ac:dyDescent="0.25">
      <c r="A7" s="1">
        <v>4</v>
      </c>
      <c r="B7" s="1" t="s">
        <v>11</v>
      </c>
      <c r="C7" s="1">
        <v>1.617</v>
      </c>
      <c r="D7" s="1">
        <v>0.65</v>
      </c>
      <c r="E7" s="1">
        <v>2.1366000000000001</v>
      </c>
      <c r="F7" s="1">
        <v>9.57</v>
      </c>
      <c r="G7" s="1">
        <v>999</v>
      </c>
      <c r="H7" s="1">
        <v>0.09</v>
      </c>
      <c r="I7" s="1">
        <v>221.3</v>
      </c>
      <c r="J7" s="1">
        <v>0.44</v>
      </c>
    </row>
    <row r="8" spans="1:10" x14ac:dyDescent="0.25">
      <c r="A8" s="1">
        <v>5</v>
      </c>
      <c r="B8" s="1" t="s">
        <v>11</v>
      </c>
      <c r="C8" s="1">
        <v>1.7669999999999999</v>
      </c>
      <c r="D8" s="1">
        <v>0.68</v>
      </c>
      <c r="E8" s="1">
        <v>2.2532999999999999</v>
      </c>
      <c r="F8" s="1">
        <v>10.92</v>
      </c>
      <c r="G8" s="1">
        <v>999</v>
      </c>
      <c r="H8" s="1">
        <v>0.08</v>
      </c>
      <c r="I8" s="1">
        <v>222.7</v>
      </c>
      <c r="J8" s="1">
        <v>0.3</v>
      </c>
    </row>
    <row r="9" spans="1:10" x14ac:dyDescent="0.25">
      <c r="A9" s="1">
        <v>6</v>
      </c>
      <c r="B9" s="1" t="s">
        <v>11</v>
      </c>
      <c r="C9" s="1">
        <v>2.097</v>
      </c>
      <c r="D9" s="1">
        <v>0.67</v>
      </c>
      <c r="E9" s="1">
        <v>2.1989000000000001</v>
      </c>
      <c r="F9" s="1">
        <v>10.88</v>
      </c>
      <c r="G9" s="1">
        <v>999</v>
      </c>
      <c r="H9" s="1">
        <v>0.11</v>
      </c>
      <c r="I9" s="1">
        <v>222.3</v>
      </c>
      <c r="J9" s="1">
        <v>0.15</v>
      </c>
    </row>
    <row r="10" spans="1:10" x14ac:dyDescent="0.25">
      <c r="A10" s="1">
        <v>7</v>
      </c>
      <c r="B10" s="1" t="s">
        <v>11</v>
      </c>
      <c r="C10" s="1">
        <v>2.2829999999999999</v>
      </c>
      <c r="D10" s="1">
        <v>1.1399999999999999</v>
      </c>
      <c r="E10" s="1">
        <v>3.7563</v>
      </c>
      <c r="F10" s="1">
        <v>13.81</v>
      </c>
      <c r="G10" s="1">
        <v>998</v>
      </c>
      <c r="H10" s="1">
        <v>0.32</v>
      </c>
      <c r="I10" s="1">
        <v>222.8</v>
      </c>
      <c r="J10" s="1">
        <v>0.4</v>
      </c>
    </row>
    <row r="11" spans="1:10" x14ac:dyDescent="0.25">
      <c r="A11" s="1">
        <v>8</v>
      </c>
      <c r="B11" s="1" t="s">
        <v>11</v>
      </c>
      <c r="C11" s="1">
        <v>2.5329999999999999</v>
      </c>
      <c r="D11" s="1">
        <v>0.61</v>
      </c>
      <c r="E11" s="1">
        <v>2.0171000000000001</v>
      </c>
      <c r="F11" s="1">
        <v>12.16</v>
      </c>
      <c r="G11" s="1">
        <v>1000</v>
      </c>
      <c r="H11" s="1">
        <v>0.03</v>
      </c>
      <c r="I11" s="1">
        <v>219.8</v>
      </c>
      <c r="J11" s="1">
        <v>0.1</v>
      </c>
    </row>
    <row r="12" spans="1:10" x14ac:dyDescent="0.25">
      <c r="A12" s="1">
        <v>9</v>
      </c>
      <c r="B12" s="1" t="s">
        <v>11</v>
      </c>
      <c r="C12" s="1">
        <v>2.613</v>
      </c>
      <c r="D12" s="1">
        <v>1.18</v>
      </c>
      <c r="E12" s="1">
        <v>3.8921000000000001</v>
      </c>
      <c r="F12" s="1">
        <v>11.63</v>
      </c>
      <c r="G12" s="1">
        <v>984</v>
      </c>
      <c r="H12" s="1">
        <v>1.22</v>
      </c>
      <c r="I12" s="1">
        <v>224.3</v>
      </c>
      <c r="J12" s="1">
        <v>1.08</v>
      </c>
    </row>
    <row r="13" spans="1:10" x14ac:dyDescent="0.25">
      <c r="A13" s="1">
        <v>10</v>
      </c>
      <c r="B13" s="1" t="s">
        <v>11</v>
      </c>
      <c r="C13" s="1">
        <v>3.14</v>
      </c>
      <c r="D13" s="1">
        <v>0.03</v>
      </c>
      <c r="E13" s="1">
        <v>9.7600000000000006E-2</v>
      </c>
      <c r="F13" s="1">
        <v>0.64</v>
      </c>
      <c r="G13" s="1" t="s">
        <v>11</v>
      </c>
      <c r="H13" s="1" t="s">
        <v>11</v>
      </c>
      <c r="I13" s="1" t="s">
        <v>11</v>
      </c>
      <c r="J13" s="1" t="s">
        <v>11</v>
      </c>
    </row>
    <row r="14" spans="1:10" x14ac:dyDescent="0.25">
      <c r="A14" s="1">
        <v>11</v>
      </c>
      <c r="B14" s="1" t="s">
        <v>11</v>
      </c>
      <c r="C14" s="1">
        <v>3.47</v>
      </c>
      <c r="D14" s="1">
        <v>0.02</v>
      </c>
      <c r="E14" s="1">
        <v>7.7799999999999994E-2</v>
      </c>
      <c r="F14" s="1">
        <v>0.41</v>
      </c>
      <c r="G14" s="1">
        <v>997</v>
      </c>
      <c r="H14" s="1">
        <v>0.32</v>
      </c>
      <c r="I14" s="1">
        <v>216.7</v>
      </c>
      <c r="J14" s="1">
        <v>0.71</v>
      </c>
    </row>
    <row r="15" spans="1:10" x14ac:dyDescent="0.25">
      <c r="A15" s="1">
        <v>12</v>
      </c>
      <c r="B15" s="1" t="s">
        <v>11</v>
      </c>
      <c r="C15" s="1">
        <v>4.5129999999999999</v>
      </c>
      <c r="D15" s="1">
        <v>0.12</v>
      </c>
      <c r="E15" s="1">
        <v>0.38619999999999999</v>
      </c>
      <c r="F15" s="1">
        <v>0.61</v>
      </c>
      <c r="G15" s="1">
        <v>812</v>
      </c>
      <c r="H15" s="1">
        <v>34.909999999999997</v>
      </c>
      <c r="I15" s="1">
        <v>219.9</v>
      </c>
      <c r="J15" s="1">
        <v>5.15</v>
      </c>
    </row>
    <row r="16" spans="1:10" x14ac:dyDescent="0.25">
      <c r="A16" s="1">
        <v>13</v>
      </c>
      <c r="B16" s="1" t="s">
        <v>11</v>
      </c>
      <c r="C16" s="1">
        <v>4.8929999999999998</v>
      </c>
      <c r="D16" s="1">
        <v>0.1</v>
      </c>
      <c r="E16" s="1">
        <v>0.34310000000000002</v>
      </c>
      <c r="F16" s="1">
        <v>0.7</v>
      </c>
      <c r="G16" s="1">
        <v>977</v>
      </c>
      <c r="H16" s="1">
        <v>2.0499999999999998</v>
      </c>
      <c r="I16" s="1">
        <v>210.6</v>
      </c>
      <c r="J16" s="1">
        <v>1.29</v>
      </c>
    </row>
    <row r="17" spans="1:10" x14ac:dyDescent="0.25">
      <c r="A17" s="1">
        <v>14</v>
      </c>
      <c r="B17" s="1" t="s">
        <v>11</v>
      </c>
      <c r="C17" s="1">
        <v>6.5529999999999999</v>
      </c>
      <c r="D17" s="1">
        <v>1.03</v>
      </c>
      <c r="E17" s="1">
        <v>3.3873000000000002</v>
      </c>
      <c r="F17" s="1">
        <v>41.92</v>
      </c>
      <c r="G17" s="1" t="s">
        <v>11</v>
      </c>
      <c r="H17" s="1" t="s">
        <v>11</v>
      </c>
      <c r="I17" s="1" t="s">
        <v>11</v>
      </c>
      <c r="J17" s="1" t="s">
        <v>11</v>
      </c>
    </row>
    <row r="18" spans="1:10" x14ac:dyDescent="0.25">
      <c r="A18" s="1">
        <v>15</v>
      </c>
      <c r="B18" s="1" t="s">
        <v>11</v>
      </c>
      <c r="C18" s="1">
        <v>6.7329999999999997</v>
      </c>
      <c r="D18" s="1">
        <v>0</v>
      </c>
      <c r="E18" s="1">
        <v>1.12E-2</v>
      </c>
      <c r="F18" s="1">
        <v>0.24</v>
      </c>
      <c r="G18" s="1" t="s">
        <v>11</v>
      </c>
      <c r="H18" s="1" t="s">
        <v>11</v>
      </c>
      <c r="I18" s="1" t="s">
        <v>11</v>
      </c>
      <c r="J18" s="1" t="s">
        <v>11</v>
      </c>
    </row>
    <row r="19" spans="1:10" x14ac:dyDescent="0.25">
      <c r="A19" s="1">
        <v>16</v>
      </c>
      <c r="B19" s="1" t="s">
        <v>11</v>
      </c>
      <c r="C19" s="1">
        <v>7.0170000000000003</v>
      </c>
      <c r="D19" s="1">
        <v>17.21</v>
      </c>
      <c r="E19" s="1">
        <v>56.768500000000003</v>
      </c>
      <c r="F19" s="1">
        <v>153.91999999999999</v>
      </c>
      <c r="G19" s="1">
        <v>983</v>
      </c>
      <c r="H19" s="1">
        <v>4.28</v>
      </c>
      <c r="I19" s="1">
        <v>222.8</v>
      </c>
      <c r="J19" s="1">
        <v>3.98</v>
      </c>
    </row>
    <row r="20" spans="1:10" x14ac:dyDescent="0.25">
      <c r="A20" s="1">
        <v>17</v>
      </c>
      <c r="B20" s="1" t="s">
        <v>110</v>
      </c>
      <c r="C20" s="1">
        <v>7.3230000000000004</v>
      </c>
      <c r="D20" s="1">
        <v>36.72</v>
      </c>
      <c r="E20" s="1">
        <v>121.1396</v>
      </c>
      <c r="F20" s="1">
        <v>588.19000000000005</v>
      </c>
      <c r="G20" s="1">
        <v>983</v>
      </c>
      <c r="H20" s="1">
        <v>1.41</v>
      </c>
      <c r="I20" s="1">
        <v>220.7</v>
      </c>
      <c r="J20" s="1">
        <v>1.1200000000000001</v>
      </c>
    </row>
    <row r="21" spans="1:10" x14ac:dyDescent="0.25">
      <c r="A21" s="1">
        <v>18</v>
      </c>
      <c r="B21" s="1" t="s">
        <v>11</v>
      </c>
      <c r="C21" s="1">
        <v>7.45</v>
      </c>
      <c r="D21" s="1">
        <v>28.54</v>
      </c>
      <c r="E21" s="1">
        <v>94.175799999999995</v>
      </c>
      <c r="F21" s="1">
        <v>371.41</v>
      </c>
      <c r="G21" s="1">
        <v>984</v>
      </c>
      <c r="H21" s="1">
        <v>1.1100000000000001</v>
      </c>
      <c r="I21" s="1">
        <v>221.2</v>
      </c>
      <c r="J21" s="1">
        <v>0.55000000000000004</v>
      </c>
    </row>
    <row r="22" spans="1:10" x14ac:dyDescent="0.25">
      <c r="A22" s="1">
        <v>19</v>
      </c>
      <c r="B22" s="1" t="s">
        <v>107</v>
      </c>
      <c r="C22" s="1">
        <v>8.8770000000000007</v>
      </c>
      <c r="D22" s="1">
        <v>0.99</v>
      </c>
      <c r="E22" s="1">
        <v>3.2538</v>
      </c>
      <c r="F22" s="1">
        <v>6.5</v>
      </c>
      <c r="G22" s="1">
        <v>969</v>
      </c>
      <c r="H22" s="1">
        <v>3.02</v>
      </c>
      <c r="I22" s="1">
        <v>255.1</v>
      </c>
      <c r="J22" s="1">
        <v>0.56000000000000005</v>
      </c>
    </row>
    <row r="23" spans="1:10" x14ac:dyDescent="0.25">
      <c r="A23" s="1">
        <v>20</v>
      </c>
      <c r="B23" s="1" t="s">
        <v>11</v>
      </c>
      <c r="C23" s="1">
        <v>9.1869999999999994</v>
      </c>
      <c r="D23" s="1">
        <v>0.1</v>
      </c>
      <c r="E23" s="1">
        <v>0.33090000000000003</v>
      </c>
      <c r="F23" s="1">
        <v>0</v>
      </c>
      <c r="G23" s="1" t="s">
        <v>11</v>
      </c>
      <c r="H23" s="1" t="s">
        <v>11</v>
      </c>
      <c r="I23" s="1" t="s">
        <v>11</v>
      </c>
      <c r="J23" s="1" t="s">
        <v>11</v>
      </c>
    </row>
    <row r="24" spans="1:10" s="3" customFormat="1" x14ac:dyDescent="0.25">
      <c r="A24" s="2">
        <v>21</v>
      </c>
      <c r="B24" s="2" t="s">
        <v>18</v>
      </c>
      <c r="C24" s="2">
        <v>9.2970000000000006</v>
      </c>
      <c r="D24" s="2">
        <v>7.49</v>
      </c>
      <c r="E24" s="2">
        <v>24.712</v>
      </c>
      <c r="F24" s="2">
        <v>155.9</v>
      </c>
      <c r="G24" s="2">
        <v>960</v>
      </c>
      <c r="H24" s="2">
        <v>4.03</v>
      </c>
      <c r="I24" s="2">
        <v>219.3</v>
      </c>
      <c r="J24" s="2">
        <v>1.36</v>
      </c>
    </row>
    <row r="25" spans="1:10" x14ac:dyDescent="0.25">
      <c r="A25" s="1">
        <v>22</v>
      </c>
      <c r="B25" s="1" t="s">
        <v>14</v>
      </c>
      <c r="C25" s="1">
        <v>10.48</v>
      </c>
      <c r="D25" s="1">
        <v>0.67</v>
      </c>
      <c r="E25" s="1">
        <v>2.2206999999999999</v>
      </c>
      <c r="F25" s="1">
        <v>1.81</v>
      </c>
      <c r="G25" s="1">
        <v>871</v>
      </c>
      <c r="H25" s="1">
        <v>24.75</v>
      </c>
      <c r="I25" s="1">
        <v>208.8</v>
      </c>
      <c r="J25" s="1">
        <v>2.75</v>
      </c>
    </row>
    <row r="26" spans="1:10" x14ac:dyDescent="0.25">
      <c r="A26" s="1" t="s">
        <v>12</v>
      </c>
      <c r="B26" s="1"/>
      <c r="C26" s="1"/>
      <c r="D26" s="1">
        <v>36.72</v>
      </c>
      <c r="E26" s="1">
        <v>121.1396</v>
      </c>
      <c r="F26" s="1">
        <v>588.19000000000005</v>
      </c>
      <c r="G26" s="1">
        <v>1000</v>
      </c>
      <c r="H26" s="1">
        <v>34.909999999999997</v>
      </c>
      <c r="I26" s="1"/>
      <c r="J26" s="1">
        <v>5.15</v>
      </c>
    </row>
    <row r="27" spans="1:10" x14ac:dyDescent="0.25">
      <c r="A27" s="1" t="s">
        <v>13</v>
      </c>
      <c r="B27" s="1"/>
      <c r="C27" s="1"/>
      <c r="D27" s="1">
        <v>0</v>
      </c>
      <c r="E27" s="1">
        <v>1.12E-2</v>
      </c>
      <c r="F27" s="1">
        <v>0</v>
      </c>
      <c r="G27" s="1">
        <v>812</v>
      </c>
      <c r="H27" s="1">
        <v>0.03</v>
      </c>
      <c r="I27" s="1"/>
      <c r="J27" s="1">
        <v>0.1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672E-E204-4BE4-8331-DDBAAB499B41}">
  <dimension ref="A1:J22"/>
  <sheetViews>
    <sheetView topLeftCell="A2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0.05</v>
      </c>
      <c r="D4" s="1">
        <v>0.01</v>
      </c>
      <c r="E4" s="1">
        <v>3.0800000000000001E-2</v>
      </c>
      <c r="F4" s="1">
        <v>0.21</v>
      </c>
      <c r="G4" s="1">
        <v>1000</v>
      </c>
      <c r="H4" s="1">
        <v>0.01</v>
      </c>
      <c r="I4" s="1">
        <v>234.9</v>
      </c>
      <c r="J4" s="1">
        <v>0.26</v>
      </c>
    </row>
    <row r="5" spans="1:10" x14ac:dyDescent="0.25">
      <c r="A5" s="1">
        <v>2</v>
      </c>
      <c r="B5" s="1" t="s">
        <v>11</v>
      </c>
      <c r="C5" s="1">
        <v>0.64300000000000002</v>
      </c>
      <c r="D5" s="1">
        <v>0.33</v>
      </c>
      <c r="E5" s="1">
        <v>1.3290999999999999</v>
      </c>
      <c r="F5" s="1">
        <v>4.5199999999999996</v>
      </c>
      <c r="G5" s="1">
        <v>999</v>
      </c>
      <c r="H5" s="1">
        <v>7.0000000000000007E-2</v>
      </c>
      <c r="I5" s="1">
        <v>235.8</v>
      </c>
      <c r="J5" s="1">
        <v>0.08</v>
      </c>
    </row>
    <row r="6" spans="1:10" x14ac:dyDescent="0.25">
      <c r="A6" s="1">
        <v>3</v>
      </c>
      <c r="B6" s="1" t="s">
        <v>11</v>
      </c>
      <c r="C6" s="1">
        <v>0.97299999999999998</v>
      </c>
      <c r="D6" s="1">
        <v>0.93</v>
      </c>
      <c r="E6" s="1">
        <v>3.7282000000000002</v>
      </c>
      <c r="F6" s="1">
        <v>11.38</v>
      </c>
      <c r="G6" s="1">
        <v>996</v>
      </c>
      <c r="H6" s="1">
        <v>0.33</v>
      </c>
      <c r="I6" s="1">
        <v>236.8</v>
      </c>
      <c r="J6" s="1">
        <v>0.49</v>
      </c>
    </row>
    <row r="7" spans="1:10" x14ac:dyDescent="0.25">
      <c r="A7" s="1">
        <v>4</v>
      </c>
      <c r="B7" s="1" t="s">
        <v>11</v>
      </c>
      <c r="C7" s="1">
        <v>1.2769999999999999</v>
      </c>
      <c r="D7" s="1">
        <v>0.85</v>
      </c>
      <c r="E7" s="1">
        <v>3.3957000000000002</v>
      </c>
      <c r="F7" s="1">
        <v>12.89</v>
      </c>
      <c r="G7" s="1">
        <v>998</v>
      </c>
      <c r="H7" s="1">
        <v>0.24</v>
      </c>
      <c r="I7" s="1">
        <v>233.7</v>
      </c>
      <c r="J7" s="1">
        <v>0.6</v>
      </c>
    </row>
    <row r="8" spans="1:10" x14ac:dyDescent="0.25">
      <c r="A8" s="1">
        <v>5</v>
      </c>
      <c r="B8" s="1" t="s">
        <v>11</v>
      </c>
      <c r="C8" s="1">
        <v>1.56</v>
      </c>
      <c r="D8" s="1">
        <v>0.64</v>
      </c>
      <c r="E8" s="1">
        <v>2.5577000000000001</v>
      </c>
      <c r="F8" s="1">
        <v>12.21</v>
      </c>
      <c r="G8" s="1">
        <v>997</v>
      </c>
      <c r="H8" s="1">
        <v>0.35</v>
      </c>
      <c r="I8" s="1">
        <v>227</v>
      </c>
      <c r="J8" s="1">
        <v>0.91</v>
      </c>
    </row>
    <row r="9" spans="1:10" x14ac:dyDescent="0.25">
      <c r="A9" s="1">
        <v>6</v>
      </c>
      <c r="B9" s="1" t="s">
        <v>11</v>
      </c>
      <c r="C9" s="1">
        <v>1.7869999999999999</v>
      </c>
      <c r="D9" s="1">
        <v>0.87</v>
      </c>
      <c r="E9" s="1">
        <v>3.4628000000000001</v>
      </c>
      <c r="F9" s="1">
        <v>14.25</v>
      </c>
      <c r="G9" s="1">
        <v>997</v>
      </c>
      <c r="H9" s="1">
        <v>0.5</v>
      </c>
      <c r="I9" s="1">
        <v>230.7</v>
      </c>
      <c r="J9" s="1">
        <v>1.04</v>
      </c>
    </row>
    <row r="10" spans="1:10" x14ac:dyDescent="0.25">
      <c r="A10" s="1">
        <v>7</v>
      </c>
      <c r="B10" s="1" t="s">
        <v>11</v>
      </c>
      <c r="C10" s="1">
        <v>1.98</v>
      </c>
      <c r="D10" s="1">
        <v>1.5</v>
      </c>
      <c r="E10" s="1">
        <v>5.9874000000000001</v>
      </c>
      <c r="F10" s="1">
        <v>15.05</v>
      </c>
      <c r="G10" s="1">
        <v>990</v>
      </c>
      <c r="H10" s="1">
        <v>1.17</v>
      </c>
      <c r="I10" s="1">
        <v>227.3</v>
      </c>
      <c r="J10" s="1">
        <v>1.62</v>
      </c>
    </row>
    <row r="11" spans="1:10" x14ac:dyDescent="0.25">
      <c r="A11" s="1">
        <v>8</v>
      </c>
      <c r="B11" s="1" t="s">
        <v>11</v>
      </c>
      <c r="C11" s="1">
        <v>2.383</v>
      </c>
      <c r="D11" s="1">
        <v>0.53</v>
      </c>
      <c r="E11" s="1">
        <v>2.1053999999999999</v>
      </c>
      <c r="F11" s="1">
        <v>8.6300000000000008</v>
      </c>
      <c r="G11" s="1">
        <v>964</v>
      </c>
      <c r="H11" s="1">
        <v>6.64</v>
      </c>
      <c r="I11" s="1">
        <v>227.3</v>
      </c>
      <c r="J11" s="1">
        <v>3.85</v>
      </c>
    </row>
    <row r="12" spans="1:10" x14ac:dyDescent="0.25">
      <c r="A12" s="1">
        <v>9</v>
      </c>
      <c r="B12" s="1" t="s">
        <v>11</v>
      </c>
      <c r="C12" s="1">
        <v>4.3170000000000002</v>
      </c>
      <c r="D12" s="1">
        <v>1.43</v>
      </c>
      <c r="E12" s="1">
        <v>5.6962000000000002</v>
      </c>
      <c r="F12" s="1">
        <v>3.82</v>
      </c>
      <c r="G12" s="1">
        <v>675</v>
      </c>
      <c r="H12" s="1">
        <v>34.82</v>
      </c>
      <c r="I12" s="1">
        <v>219.6</v>
      </c>
      <c r="J12" s="1">
        <v>1.8</v>
      </c>
    </row>
    <row r="13" spans="1:10" x14ac:dyDescent="0.25">
      <c r="A13" s="1">
        <v>10</v>
      </c>
      <c r="B13" s="1" t="s">
        <v>11</v>
      </c>
      <c r="C13" s="1">
        <v>5.2869999999999999</v>
      </c>
      <c r="D13" s="1">
        <v>0.24</v>
      </c>
      <c r="E13" s="1">
        <v>0.96679999999999999</v>
      </c>
      <c r="F13" s="1">
        <v>2.2799999999999998</v>
      </c>
      <c r="G13" s="1">
        <v>896</v>
      </c>
      <c r="H13" s="1">
        <v>14.59</v>
      </c>
      <c r="I13" s="1">
        <v>222.9</v>
      </c>
      <c r="J13" s="1">
        <v>1.3</v>
      </c>
    </row>
    <row r="14" spans="1:10" x14ac:dyDescent="0.25">
      <c r="A14" s="1">
        <v>11</v>
      </c>
      <c r="B14" s="1" t="s">
        <v>11</v>
      </c>
      <c r="C14" s="1">
        <v>6.8570000000000002</v>
      </c>
      <c r="D14" s="1">
        <v>3.19</v>
      </c>
      <c r="E14" s="1">
        <v>12.7478</v>
      </c>
      <c r="F14" s="1">
        <v>107.26</v>
      </c>
      <c r="G14" s="1">
        <v>914</v>
      </c>
      <c r="H14" s="1">
        <v>4.5599999999999996</v>
      </c>
      <c r="I14" s="1">
        <v>225.7</v>
      </c>
      <c r="J14" s="1">
        <v>3.88</v>
      </c>
    </row>
    <row r="15" spans="1:10" x14ac:dyDescent="0.25">
      <c r="A15" s="1">
        <v>12</v>
      </c>
      <c r="B15" s="1" t="s">
        <v>11</v>
      </c>
      <c r="C15" s="1">
        <v>7.1269999999999998</v>
      </c>
      <c r="D15" s="1">
        <v>11</v>
      </c>
      <c r="E15" s="1">
        <v>43.953499999999998</v>
      </c>
      <c r="F15" s="1">
        <v>141.62</v>
      </c>
      <c r="G15" s="1">
        <v>1000</v>
      </c>
      <c r="H15" s="1">
        <v>0.03</v>
      </c>
      <c r="I15" s="1">
        <v>220</v>
      </c>
      <c r="J15" s="1">
        <v>0.27</v>
      </c>
    </row>
    <row r="16" spans="1:10" x14ac:dyDescent="0.25">
      <c r="A16" s="1">
        <v>13</v>
      </c>
      <c r="B16" s="1" t="s">
        <v>110</v>
      </c>
      <c r="C16" s="1">
        <v>7.6230000000000002</v>
      </c>
      <c r="D16" s="1">
        <v>39.31</v>
      </c>
      <c r="E16" s="1">
        <v>157.1206</v>
      </c>
      <c r="F16" s="1">
        <v>517.21</v>
      </c>
      <c r="G16" s="1">
        <v>990</v>
      </c>
      <c r="H16" s="1">
        <v>0.72</v>
      </c>
      <c r="I16" s="1">
        <v>222.8</v>
      </c>
      <c r="J16" s="1">
        <v>0.76</v>
      </c>
    </row>
    <row r="17" spans="1:10" x14ac:dyDescent="0.25">
      <c r="A17" s="1">
        <v>14</v>
      </c>
      <c r="B17" s="1"/>
      <c r="C17" s="1">
        <v>7.8170000000000002</v>
      </c>
      <c r="D17" s="1">
        <v>18.22</v>
      </c>
      <c r="E17" s="1">
        <v>72.8279</v>
      </c>
      <c r="F17" s="1">
        <v>246.8</v>
      </c>
      <c r="G17" s="1">
        <v>991</v>
      </c>
      <c r="H17" s="1">
        <v>0.99</v>
      </c>
      <c r="I17" s="1">
        <v>223</v>
      </c>
      <c r="J17" s="1">
        <v>0.69</v>
      </c>
    </row>
    <row r="18" spans="1:10" x14ac:dyDescent="0.25">
      <c r="A18" s="1">
        <v>15</v>
      </c>
      <c r="B18" s="1" t="s">
        <v>11</v>
      </c>
      <c r="C18" s="1">
        <v>9.35</v>
      </c>
      <c r="D18" s="1">
        <v>0.01</v>
      </c>
      <c r="E18" s="1">
        <v>2.07E-2</v>
      </c>
      <c r="F18" s="1">
        <v>2.08</v>
      </c>
      <c r="G18" s="1">
        <v>1000</v>
      </c>
      <c r="H18" s="1">
        <v>0</v>
      </c>
      <c r="I18" s="1">
        <v>241.8</v>
      </c>
      <c r="J18" s="1">
        <v>0.13</v>
      </c>
    </row>
    <row r="19" spans="1:10" s="3" customFormat="1" x14ac:dyDescent="0.25">
      <c r="A19" s="2">
        <v>16</v>
      </c>
      <c r="B19" s="2" t="s">
        <v>18</v>
      </c>
      <c r="C19" s="2">
        <v>9.6129999999999995</v>
      </c>
      <c r="D19" s="2">
        <v>3.7</v>
      </c>
      <c r="E19" s="2">
        <v>14.792400000000001</v>
      </c>
      <c r="F19" s="2">
        <v>123.88</v>
      </c>
      <c r="G19" s="2">
        <v>991</v>
      </c>
      <c r="H19" s="2">
        <v>0.88</v>
      </c>
      <c r="I19" s="2">
        <v>225.5</v>
      </c>
      <c r="J19" s="2">
        <v>0.94</v>
      </c>
    </row>
    <row r="20" spans="1:10" x14ac:dyDescent="0.25">
      <c r="A20" s="1">
        <v>17</v>
      </c>
      <c r="B20" s="1" t="s">
        <v>14</v>
      </c>
      <c r="C20" s="1">
        <v>9.9730000000000008</v>
      </c>
      <c r="D20" s="1">
        <v>17.260000000000002</v>
      </c>
      <c r="E20" s="1">
        <v>68.970600000000005</v>
      </c>
      <c r="F20" s="1">
        <v>5.09</v>
      </c>
      <c r="G20" s="1">
        <v>876</v>
      </c>
      <c r="H20" s="1">
        <v>9.0399999999999991</v>
      </c>
      <c r="I20" s="1">
        <v>233.7</v>
      </c>
      <c r="J20" s="1">
        <v>4.74</v>
      </c>
    </row>
    <row r="21" spans="1:10" x14ac:dyDescent="0.25">
      <c r="A21" s="1" t="s">
        <v>12</v>
      </c>
      <c r="B21" s="1"/>
      <c r="C21" s="1"/>
      <c r="D21" s="1">
        <v>39.31</v>
      </c>
      <c r="E21" s="1">
        <v>157.1206</v>
      </c>
      <c r="F21" s="1">
        <v>517.21</v>
      </c>
      <c r="G21" s="1">
        <v>1000</v>
      </c>
      <c r="H21" s="1">
        <v>34.82</v>
      </c>
      <c r="I21" s="1"/>
      <c r="J21" s="1">
        <v>4.74</v>
      </c>
    </row>
    <row r="22" spans="1:10" x14ac:dyDescent="0.25">
      <c r="A22" s="1" t="s">
        <v>13</v>
      </c>
      <c r="B22" s="1"/>
      <c r="C22" s="1"/>
      <c r="D22" s="1">
        <v>0.01</v>
      </c>
      <c r="E22" s="1">
        <v>2.07E-2</v>
      </c>
      <c r="F22" s="1">
        <v>0.21</v>
      </c>
      <c r="G22" s="1">
        <v>675</v>
      </c>
      <c r="H22" s="1">
        <v>0</v>
      </c>
      <c r="I22" s="1"/>
      <c r="J22" s="1">
        <v>0.08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1F4CE-D854-4BF2-9945-76F5578D893F}">
  <dimension ref="A1:J19"/>
  <sheetViews>
    <sheetView topLeftCell="A3" workbookViewId="0">
      <selection activeCell="B13" sqref="B13:E17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0.247</v>
      </c>
      <c r="D4" s="1">
        <v>0.02</v>
      </c>
      <c r="E4" s="1">
        <v>8.5300000000000001E-2</v>
      </c>
      <c r="F4" s="1">
        <v>0.34</v>
      </c>
      <c r="G4" s="1" t="s">
        <v>11</v>
      </c>
      <c r="H4" s="1" t="s">
        <v>11</v>
      </c>
      <c r="I4" s="1" t="s">
        <v>11</v>
      </c>
      <c r="J4" s="1" t="s">
        <v>11</v>
      </c>
    </row>
    <row r="5" spans="1:10" x14ac:dyDescent="0.25">
      <c r="A5" s="1">
        <v>2</v>
      </c>
      <c r="B5" s="1" t="s">
        <v>11</v>
      </c>
      <c r="C5" s="1">
        <v>0.91700000000000004</v>
      </c>
      <c r="D5" s="1">
        <v>0.49</v>
      </c>
      <c r="E5" s="1">
        <v>1.7836000000000001</v>
      </c>
      <c r="F5" s="1">
        <v>3.41</v>
      </c>
      <c r="G5" s="1">
        <v>986</v>
      </c>
      <c r="H5" s="1">
        <v>0.87</v>
      </c>
      <c r="I5" s="1">
        <v>220.2</v>
      </c>
      <c r="J5" s="1">
        <v>1.02</v>
      </c>
    </row>
    <row r="6" spans="1:10" x14ac:dyDescent="0.25">
      <c r="A6" s="1">
        <v>3</v>
      </c>
      <c r="B6" s="1" t="s">
        <v>11</v>
      </c>
      <c r="C6" s="1">
        <v>1.633</v>
      </c>
      <c r="D6" s="1">
        <v>1.55</v>
      </c>
      <c r="E6" s="1">
        <v>5.5895999999999999</v>
      </c>
      <c r="F6" s="1">
        <v>8.44</v>
      </c>
      <c r="G6" s="1">
        <v>1000</v>
      </c>
      <c r="H6" s="1">
        <v>0.05</v>
      </c>
      <c r="I6" s="1">
        <v>225.4</v>
      </c>
      <c r="J6" s="1">
        <v>0.19</v>
      </c>
    </row>
    <row r="7" spans="1:10" x14ac:dyDescent="0.25">
      <c r="A7" s="1">
        <v>4</v>
      </c>
      <c r="B7" s="1" t="s">
        <v>11</v>
      </c>
      <c r="C7" s="1">
        <v>2.11</v>
      </c>
      <c r="D7" s="1">
        <v>1.02</v>
      </c>
      <c r="E7" s="1">
        <v>3.6968000000000001</v>
      </c>
      <c r="F7" s="1">
        <v>10.39</v>
      </c>
      <c r="G7" s="1">
        <v>999</v>
      </c>
      <c r="H7" s="1">
        <v>0.03</v>
      </c>
      <c r="I7" s="1">
        <v>224.9</v>
      </c>
      <c r="J7" s="1">
        <v>0.4</v>
      </c>
    </row>
    <row r="8" spans="1:10" x14ac:dyDescent="0.25">
      <c r="A8" s="1">
        <v>5</v>
      </c>
      <c r="B8" s="1" t="s">
        <v>11</v>
      </c>
      <c r="C8" s="1">
        <v>2.2469999999999999</v>
      </c>
      <c r="D8" s="1">
        <v>1.0900000000000001</v>
      </c>
      <c r="E8" s="1">
        <v>3.9455</v>
      </c>
      <c r="F8" s="1">
        <v>10.56</v>
      </c>
      <c r="G8" s="1">
        <v>986</v>
      </c>
      <c r="H8" s="1">
        <v>1.31</v>
      </c>
      <c r="I8" s="1">
        <v>224.9</v>
      </c>
      <c r="J8" s="1">
        <v>1.9</v>
      </c>
    </row>
    <row r="9" spans="1:10" x14ac:dyDescent="0.25">
      <c r="A9" s="1">
        <v>6</v>
      </c>
      <c r="B9" s="1" t="s">
        <v>11</v>
      </c>
      <c r="C9" s="1">
        <v>3.04</v>
      </c>
      <c r="D9" s="1">
        <v>1.29</v>
      </c>
      <c r="E9" s="1">
        <v>4.6525999999999996</v>
      </c>
      <c r="F9" s="1">
        <v>3.46</v>
      </c>
      <c r="G9" s="1">
        <v>991</v>
      </c>
      <c r="H9" s="1">
        <v>0.56999999999999995</v>
      </c>
      <c r="I9" s="1">
        <v>210.6</v>
      </c>
      <c r="J9" s="1">
        <v>0.81</v>
      </c>
    </row>
    <row r="10" spans="1:10" x14ac:dyDescent="0.25">
      <c r="A10" s="1">
        <v>7</v>
      </c>
      <c r="B10" s="1" t="s">
        <v>11</v>
      </c>
      <c r="C10" s="1">
        <v>5.0599999999999996</v>
      </c>
      <c r="D10" s="1">
        <v>0.02</v>
      </c>
      <c r="E10" s="1">
        <v>7.0999999999999994E-2</v>
      </c>
      <c r="F10" s="1">
        <v>0.38</v>
      </c>
      <c r="G10" s="1">
        <v>979</v>
      </c>
      <c r="H10" s="1">
        <v>1.91</v>
      </c>
      <c r="I10" s="1">
        <v>221.8</v>
      </c>
      <c r="J10" s="1">
        <v>2.0099999999999998</v>
      </c>
    </row>
    <row r="11" spans="1:10" x14ac:dyDescent="0.25">
      <c r="A11" s="1">
        <v>8</v>
      </c>
      <c r="B11" s="1" t="s">
        <v>11</v>
      </c>
      <c r="C11" s="1">
        <v>6.3869999999999996</v>
      </c>
      <c r="D11" s="1">
        <v>5.69</v>
      </c>
      <c r="E11" s="1">
        <v>20.5807</v>
      </c>
      <c r="F11" s="1">
        <v>40.98</v>
      </c>
      <c r="G11" s="1">
        <v>861</v>
      </c>
      <c r="H11" s="1">
        <v>7.53</v>
      </c>
      <c r="I11" s="1">
        <v>218.5</v>
      </c>
      <c r="J11" s="1">
        <v>4.8</v>
      </c>
    </row>
    <row r="12" spans="1:10" x14ac:dyDescent="0.25">
      <c r="A12" s="1">
        <v>9</v>
      </c>
      <c r="B12" s="1" t="s">
        <v>11</v>
      </c>
      <c r="C12" s="1">
        <v>6.5170000000000003</v>
      </c>
      <c r="D12" s="1">
        <v>0.01</v>
      </c>
      <c r="E12" s="1">
        <v>3.6200000000000003E-2</v>
      </c>
      <c r="F12" s="1">
        <v>0.62</v>
      </c>
      <c r="G12" s="1" t="s">
        <v>11</v>
      </c>
      <c r="H12" s="1" t="s">
        <v>11</v>
      </c>
      <c r="I12" s="1" t="s">
        <v>11</v>
      </c>
      <c r="J12" s="1" t="s">
        <v>11</v>
      </c>
    </row>
    <row r="13" spans="1:10" x14ac:dyDescent="0.25">
      <c r="A13" s="1">
        <v>10</v>
      </c>
      <c r="B13" s="1" t="s">
        <v>110</v>
      </c>
      <c r="C13" s="1">
        <v>7.1070000000000002</v>
      </c>
      <c r="D13" s="1">
        <v>40.43</v>
      </c>
      <c r="E13" s="1">
        <v>146.20760000000001</v>
      </c>
      <c r="F13" s="1">
        <v>334.84</v>
      </c>
      <c r="G13" s="1">
        <v>980</v>
      </c>
      <c r="H13" s="1">
        <v>1.88</v>
      </c>
      <c r="I13" s="1">
        <v>220.5</v>
      </c>
      <c r="J13" s="1">
        <v>0.97</v>
      </c>
    </row>
    <row r="14" spans="1:10" x14ac:dyDescent="0.25">
      <c r="A14" s="1">
        <v>11</v>
      </c>
      <c r="B14" s="1" t="s">
        <v>11</v>
      </c>
      <c r="C14" s="1">
        <v>8.6999999999999993</v>
      </c>
      <c r="D14" s="1">
        <v>0</v>
      </c>
      <c r="E14" s="1">
        <v>2.0000000000000001E-4</v>
      </c>
      <c r="F14" s="1">
        <v>0</v>
      </c>
      <c r="G14" s="1">
        <v>1000</v>
      </c>
      <c r="H14" s="1">
        <v>0.01</v>
      </c>
      <c r="I14" s="1">
        <v>223.3</v>
      </c>
      <c r="J14" s="1">
        <v>0.13</v>
      </c>
    </row>
    <row r="15" spans="1:10" s="3" customFormat="1" x14ac:dyDescent="0.25">
      <c r="A15" s="2">
        <v>12</v>
      </c>
      <c r="B15" s="2" t="s">
        <v>18</v>
      </c>
      <c r="C15" s="2">
        <v>8.9329999999999998</v>
      </c>
      <c r="D15" s="2">
        <v>3.1</v>
      </c>
      <c r="E15" s="2">
        <v>11.222899999999999</v>
      </c>
      <c r="F15" s="2">
        <v>82.34</v>
      </c>
      <c r="G15" s="2">
        <v>976</v>
      </c>
      <c r="H15" s="2">
        <v>1.4</v>
      </c>
      <c r="I15" s="2">
        <v>216.2</v>
      </c>
      <c r="J15" s="2">
        <v>0.89</v>
      </c>
    </row>
    <row r="16" spans="1:10" x14ac:dyDescent="0.25">
      <c r="A16" s="1">
        <v>13</v>
      </c>
      <c r="B16" s="1" t="s">
        <v>17</v>
      </c>
      <c r="C16" s="1">
        <v>9.2330000000000005</v>
      </c>
      <c r="D16" s="1">
        <v>0</v>
      </c>
      <c r="E16" s="1">
        <v>5.1999999999999998E-3</v>
      </c>
      <c r="F16" s="1">
        <v>0.57999999999999996</v>
      </c>
      <c r="G16" s="1">
        <v>1000</v>
      </c>
      <c r="H16" s="1">
        <v>0</v>
      </c>
      <c r="I16" s="1">
        <v>216.6</v>
      </c>
      <c r="J16" s="1">
        <v>0.06</v>
      </c>
    </row>
    <row r="17" spans="1:10" x14ac:dyDescent="0.25">
      <c r="A17" s="1">
        <v>14</v>
      </c>
      <c r="B17" s="1" t="s">
        <v>14</v>
      </c>
      <c r="C17" s="1">
        <v>9.3970000000000002</v>
      </c>
      <c r="D17" s="1">
        <v>45.28</v>
      </c>
      <c r="E17" s="1">
        <v>163.75280000000001</v>
      </c>
      <c r="F17" s="1">
        <v>3.55</v>
      </c>
      <c r="G17" s="1">
        <v>912</v>
      </c>
      <c r="H17" s="1">
        <v>5.45</v>
      </c>
      <c r="I17" s="1">
        <v>217.7</v>
      </c>
      <c r="J17" s="1">
        <v>3.71</v>
      </c>
    </row>
    <row r="18" spans="1:10" x14ac:dyDescent="0.25">
      <c r="A18" s="1" t="s">
        <v>12</v>
      </c>
      <c r="B18" s="1"/>
      <c r="C18" s="1"/>
      <c r="D18" s="1">
        <v>45.28</v>
      </c>
      <c r="E18" s="1">
        <v>163.75280000000001</v>
      </c>
      <c r="F18" s="1">
        <v>334.84</v>
      </c>
      <c r="G18" s="1">
        <v>1000</v>
      </c>
      <c r="H18" s="1">
        <v>7.53</v>
      </c>
      <c r="I18" s="1"/>
      <c r="J18" s="1">
        <v>4.8</v>
      </c>
    </row>
    <row r="19" spans="1:10" x14ac:dyDescent="0.25">
      <c r="A19" s="1" t="s">
        <v>13</v>
      </c>
      <c r="B19" s="1"/>
      <c r="C19" s="1"/>
      <c r="D19" s="1">
        <v>0</v>
      </c>
      <c r="E19" s="1">
        <v>2.0000000000000001E-4</v>
      </c>
      <c r="F19" s="1">
        <v>0</v>
      </c>
      <c r="G19" s="1">
        <v>861</v>
      </c>
      <c r="H19" s="1">
        <v>0</v>
      </c>
      <c r="I19" s="1"/>
      <c r="J19" s="1">
        <v>0.06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88356-F011-4A79-9A61-BD87F2087D54}">
  <dimension ref="A1:J22"/>
  <sheetViews>
    <sheetView topLeftCell="A3" workbookViewId="0">
      <selection activeCell="B16" sqref="B16:E20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0.28699999999999998</v>
      </c>
      <c r="D4" s="1">
        <v>0.03</v>
      </c>
      <c r="E4" s="1">
        <v>0.14280000000000001</v>
      </c>
      <c r="F4" s="1">
        <v>0.38</v>
      </c>
      <c r="G4" s="1">
        <v>999</v>
      </c>
      <c r="H4" s="1">
        <v>0.21</v>
      </c>
      <c r="I4" s="1">
        <v>211.7</v>
      </c>
      <c r="J4" s="1">
        <v>0.25</v>
      </c>
    </row>
    <row r="5" spans="1:10" x14ac:dyDescent="0.25">
      <c r="A5" s="1">
        <v>2</v>
      </c>
      <c r="B5" s="1" t="s">
        <v>11</v>
      </c>
      <c r="C5" s="1">
        <v>3.5070000000000001</v>
      </c>
      <c r="D5" s="1">
        <v>8</v>
      </c>
      <c r="E5" s="1">
        <v>34.573999999999998</v>
      </c>
      <c r="F5" s="1">
        <v>38.93</v>
      </c>
      <c r="G5" s="1">
        <v>989</v>
      </c>
      <c r="H5" s="1">
        <v>0.89</v>
      </c>
      <c r="I5" s="1">
        <v>211.3</v>
      </c>
      <c r="J5" s="1">
        <v>0.7</v>
      </c>
    </row>
    <row r="6" spans="1:10" x14ac:dyDescent="0.25">
      <c r="A6" s="1">
        <v>3</v>
      </c>
      <c r="B6" s="1" t="s">
        <v>11</v>
      </c>
      <c r="C6" s="1">
        <v>3.86</v>
      </c>
      <c r="D6" s="1">
        <v>1.21</v>
      </c>
      <c r="E6" s="1">
        <v>5.2076000000000002</v>
      </c>
      <c r="F6" s="1">
        <v>21.06</v>
      </c>
      <c r="G6" s="1">
        <v>995</v>
      </c>
      <c r="H6" s="1">
        <v>0.53</v>
      </c>
      <c r="I6" s="1">
        <v>216.1</v>
      </c>
      <c r="J6" s="1">
        <v>0.68</v>
      </c>
    </row>
    <row r="7" spans="1:10" x14ac:dyDescent="0.25">
      <c r="A7" s="1">
        <v>4</v>
      </c>
      <c r="B7" s="1" t="s">
        <v>11</v>
      </c>
      <c r="C7" s="1">
        <v>4.2329999999999997</v>
      </c>
      <c r="D7" s="1">
        <v>0.79</v>
      </c>
      <c r="E7" s="1">
        <v>3.4144000000000001</v>
      </c>
      <c r="F7" s="1">
        <v>15.27</v>
      </c>
      <c r="G7" s="1">
        <v>999</v>
      </c>
      <c r="H7" s="1">
        <v>0.1</v>
      </c>
      <c r="I7" s="1">
        <v>221.5</v>
      </c>
      <c r="J7" s="1">
        <v>0.5</v>
      </c>
    </row>
    <row r="8" spans="1:10" x14ac:dyDescent="0.25">
      <c r="A8" s="1">
        <v>5</v>
      </c>
      <c r="B8" s="1" t="s">
        <v>11</v>
      </c>
      <c r="C8" s="1">
        <v>4.3899999999999997</v>
      </c>
      <c r="D8" s="1">
        <v>0.75</v>
      </c>
      <c r="E8" s="1">
        <v>3.2202999999999999</v>
      </c>
      <c r="F8" s="1">
        <v>15.74</v>
      </c>
      <c r="G8" s="1">
        <v>999</v>
      </c>
      <c r="H8" s="1">
        <v>0.14000000000000001</v>
      </c>
      <c r="I8" s="1">
        <v>221.7</v>
      </c>
      <c r="J8" s="1">
        <v>0.54</v>
      </c>
    </row>
    <row r="9" spans="1:10" x14ac:dyDescent="0.25">
      <c r="A9" s="1">
        <v>6</v>
      </c>
      <c r="B9" s="1" t="s">
        <v>11</v>
      </c>
      <c r="C9" s="1">
        <v>4.71</v>
      </c>
      <c r="D9" s="1">
        <v>1.05</v>
      </c>
      <c r="E9" s="1">
        <v>4.5378999999999996</v>
      </c>
      <c r="F9" s="1">
        <v>15.98</v>
      </c>
      <c r="G9" s="1">
        <v>999</v>
      </c>
      <c r="H9" s="1">
        <v>0.06</v>
      </c>
      <c r="I9" s="1">
        <v>220.1</v>
      </c>
      <c r="J9" s="1">
        <v>0.31</v>
      </c>
    </row>
    <row r="10" spans="1:10" x14ac:dyDescent="0.25">
      <c r="A10" s="1">
        <v>7</v>
      </c>
      <c r="B10" s="1" t="s">
        <v>11</v>
      </c>
      <c r="C10" s="1">
        <v>5.01</v>
      </c>
      <c r="D10" s="1">
        <v>2.2799999999999998</v>
      </c>
      <c r="E10" s="1">
        <v>9.8347999999999995</v>
      </c>
      <c r="F10" s="1">
        <v>39.72</v>
      </c>
      <c r="G10" s="1">
        <v>999</v>
      </c>
      <c r="H10" s="1">
        <v>0.14000000000000001</v>
      </c>
      <c r="I10" s="1">
        <v>218.5</v>
      </c>
      <c r="J10" s="1">
        <v>0.26</v>
      </c>
    </row>
    <row r="11" spans="1:10" x14ac:dyDescent="0.25">
      <c r="A11" s="1">
        <v>8</v>
      </c>
      <c r="B11" s="1" t="s">
        <v>11</v>
      </c>
      <c r="C11" s="1">
        <v>5.22</v>
      </c>
      <c r="D11" s="1">
        <v>1.87</v>
      </c>
      <c r="E11" s="1">
        <v>8.0768000000000004</v>
      </c>
      <c r="F11" s="1">
        <v>21.16</v>
      </c>
      <c r="G11" s="1">
        <v>999</v>
      </c>
      <c r="H11" s="1">
        <v>0.05</v>
      </c>
      <c r="I11" s="1">
        <v>220.5</v>
      </c>
      <c r="J11" s="1">
        <v>0.17</v>
      </c>
    </row>
    <row r="12" spans="1:10" x14ac:dyDescent="0.25">
      <c r="A12" s="1">
        <v>9</v>
      </c>
      <c r="B12" s="1" t="s">
        <v>11</v>
      </c>
      <c r="C12" s="1">
        <v>5.9530000000000003</v>
      </c>
      <c r="D12" s="1">
        <v>0.77</v>
      </c>
      <c r="E12" s="1">
        <v>3.3454999999999999</v>
      </c>
      <c r="F12" s="1">
        <v>7.44</v>
      </c>
      <c r="G12" s="1">
        <v>999</v>
      </c>
      <c r="H12" s="1">
        <v>0.1</v>
      </c>
      <c r="I12" s="1">
        <v>220.1</v>
      </c>
      <c r="J12" s="1">
        <v>0.27</v>
      </c>
    </row>
    <row r="13" spans="1:10" x14ac:dyDescent="0.25">
      <c r="A13" s="1">
        <v>10</v>
      </c>
      <c r="B13" s="1" t="s">
        <v>11</v>
      </c>
      <c r="C13" s="1">
        <v>6.83</v>
      </c>
      <c r="D13" s="1">
        <v>1.02</v>
      </c>
      <c r="E13" s="1">
        <v>4.4081000000000001</v>
      </c>
      <c r="F13" s="1">
        <v>7.99</v>
      </c>
      <c r="G13" s="1">
        <v>966</v>
      </c>
      <c r="H13" s="1">
        <v>3.04</v>
      </c>
      <c r="I13" s="1">
        <v>222.9</v>
      </c>
      <c r="J13" s="1">
        <v>1.98</v>
      </c>
    </row>
    <row r="14" spans="1:10" x14ac:dyDescent="0.25">
      <c r="A14" s="1">
        <v>11</v>
      </c>
      <c r="B14" s="1" t="s">
        <v>11</v>
      </c>
      <c r="C14" s="1">
        <v>7.73</v>
      </c>
      <c r="D14" s="1">
        <v>0.01</v>
      </c>
      <c r="E14" s="1">
        <v>5.8900000000000001E-2</v>
      </c>
      <c r="F14" s="1">
        <v>0.27</v>
      </c>
      <c r="G14" s="1">
        <v>998</v>
      </c>
      <c r="H14" s="1">
        <v>0.24</v>
      </c>
      <c r="I14" s="1">
        <v>218</v>
      </c>
      <c r="J14" s="1">
        <v>0.65</v>
      </c>
    </row>
    <row r="15" spans="1:10" x14ac:dyDescent="0.25">
      <c r="A15" s="1">
        <v>12</v>
      </c>
      <c r="B15" s="1" t="s">
        <v>11</v>
      </c>
      <c r="C15" s="1">
        <v>8.0169999999999995</v>
      </c>
      <c r="D15" s="1">
        <v>0</v>
      </c>
      <c r="E15" s="1">
        <v>2.3999999999999998E-3</v>
      </c>
      <c r="F15" s="1">
        <v>0.21</v>
      </c>
      <c r="G15" s="1">
        <v>1000</v>
      </c>
      <c r="H15" s="1">
        <v>0</v>
      </c>
      <c r="I15" s="1">
        <v>221.2</v>
      </c>
      <c r="J15" s="1">
        <v>0.05</v>
      </c>
    </row>
    <row r="16" spans="1:10" s="3" customFormat="1" x14ac:dyDescent="0.25">
      <c r="A16" s="2">
        <v>13</v>
      </c>
      <c r="B16" s="2" t="s">
        <v>110</v>
      </c>
      <c r="C16" s="2">
        <v>9.4469999999999992</v>
      </c>
      <c r="D16" s="2">
        <v>75.83</v>
      </c>
      <c r="E16" s="2">
        <v>327.53160000000003</v>
      </c>
      <c r="F16" s="2">
        <v>802.68</v>
      </c>
      <c r="G16" s="2">
        <v>940</v>
      </c>
      <c r="H16" s="2">
        <v>3.16</v>
      </c>
      <c r="I16" s="2">
        <v>222.9</v>
      </c>
      <c r="J16" s="2">
        <v>1.55</v>
      </c>
    </row>
    <row r="17" spans="1:10" x14ac:dyDescent="0.25">
      <c r="A17" s="1">
        <v>14</v>
      </c>
      <c r="B17" s="1" t="s">
        <v>107</v>
      </c>
      <c r="C17" s="1">
        <v>11.407</v>
      </c>
      <c r="D17" s="1">
        <v>0.03</v>
      </c>
      <c r="E17" s="1">
        <v>0.10929999999999999</v>
      </c>
      <c r="F17" s="1">
        <v>0.43</v>
      </c>
      <c r="G17" s="1">
        <v>997</v>
      </c>
      <c r="H17" s="1">
        <v>0.31</v>
      </c>
      <c r="I17" s="1">
        <v>257.10000000000002</v>
      </c>
      <c r="J17" s="1">
        <v>0.55000000000000004</v>
      </c>
    </row>
    <row r="18" spans="1:10" s="3" customFormat="1" x14ac:dyDescent="0.25">
      <c r="A18" s="2">
        <v>15</v>
      </c>
      <c r="B18" s="2" t="s">
        <v>18</v>
      </c>
      <c r="C18" s="2">
        <v>11.632999999999999</v>
      </c>
      <c r="D18" s="2">
        <v>5.68</v>
      </c>
      <c r="E18" s="2">
        <v>24.5122</v>
      </c>
      <c r="F18" s="2">
        <v>211.41</v>
      </c>
      <c r="G18" s="2">
        <v>984</v>
      </c>
      <c r="H18" s="2">
        <v>1.59</v>
      </c>
      <c r="I18" s="2">
        <v>226.6</v>
      </c>
      <c r="J18" s="2">
        <v>2.17</v>
      </c>
    </row>
    <row r="19" spans="1:10" x14ac:dyDescent="0.25">
      <c r="A19" s="1">
        <v>16</v>
      </c>
      <c r="B19" s="1" t="s">
        <v>17</v>
      </c>
      <c r="C19" s="1">
        <v>13.02</v>
      </c>
      <c r="D19" s="1">
        <v>7.0000000000000007E-2</v>
      </c>
      <c r="E19" s="1">
        <v>0.28820000000000001</v>
      </c>
      <c r="F19" s="1">
        <v>0.59</v>
      </c>
      <c r="G19" s="1">
        <v>994</v>
      </c>
      <c r="H19" s="1">
        <v>0.85</v>
      </c>
      <c r="I19" s="1">
        <v>227.7</v>
      </c>
      <c r="J19" s="1">
        <v>0.97</v>
      </c>
    </row>
    <row r="20" spans="1:10" x14ac:dyDescent="0.25">
      <c r="A20" s="1">
        <v>17</v>
      </c>
      <c r="B20" s="1" t="s">
        <v>14</v>
      </c>
      <c r="C20" s="1">
        <v>13.637</v>
      </c>
      <c r="D20" s="1">
        <v>0.62</v>
      </c>
      <c r="E20" s="1">
        <v>2.6682999999999999</v>
      </c>
      <c r="F20" s="1">
        <v>0.26</v>
      </c>
      <c r="G20" s="1">
        <v>703</v>
      </c>
      <c r="H20" s="1">
        <v>53.9</v>
      </c>
      <c r="I20" s="1">
        <v>234</v>
      </c>
      <c r="J20" s="1">
        <v>5.45</v>
      </c>
    </row>
    <row r="21" spans="1:10" x14ac:dyDescent="0.25">
      <c r="A21" s="1" t="s">
        <v>12</v>
      </c>
      <c r="B21" s="1"/>
      <c r="C21" s="1"/>
      <c r="D21" s="1">
        <v>75.83</v>
      </c>
      <c r="E21" s="1">
        <v>327.53160000000003</v>
      </c>
      <c r="F21" s="1">
        <v>802.68</v>
      </c>
      <c r="G21" s="1">
        <v>1000</v>
      </c>
      <c r="H21" s="1">
        <v>53.9</v>
      </c>
      <c r="I21" s="1"/>
      <c r="J21" s="1">
        <v>5.45</v>
      </c>
    </row>
    <row r="22" spans="1:10" x14ac:dyDescent="0.25">
      <c r="A22" s="1" t="s">
        <v>13</v>
      </c>
      <c r="B22" s="1"/>
      <c r="C22" s="1"/>
      <c r="D22" s="1">
        <v>0</v>
      </c>
      <c r="E22" s="1">
        <v>2.3999999999999998E-3</v>
      </c>
      <c r="F22" s="1">
        <v>0.21</v>
      </c>
      <c r="G22" s="1">
        <v>703</v>
      </c>
      <c r="H22" s="1">
        <v>0</v>
      </c>
      <c r="I22" s="1"/>
      <c r="J22" s="1">
        <v>0.05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BDC38-F4A5-4ACD-9A41-DF9A6EB884E0}">
  <dimension ref="A1:J20"/>
  <sheetViews>
    <sheetView workbookViewId="0">
      <selection activeCell="B12" sqref="B12:E18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2.1800000000000002</v>
      </c>
      <c r="D4" s="1">
        <v>4.3499999999999996</v>
      </c>
      <c r="E4" s="1">
        <v>9.8510000000000009</v>
      </c>
      <c r="F4" s="1">
        <v>6.77</v>
      </c>
      <c r="G4" s="1">
        <v>997</v>
      </c>
      <c r="H4" s="1">
        <v>0.34</v>
      </c>
      <c r="I4" s="1">
        <v>219</v>
      </c>
      <c r="J4" s="1">
        <v>0.68</v>
      </c>
    </row>
    <row r="5" spans="1:10" x14ac:dyDescent="0.25">
      <c r="A5" s="1">
        <v>2</v>
      </c>
      <c r="B5" s="1" t="s">
        <v>11</v>
      </c>
      <c r="C5" s="1">
        <v>3.42</v>
      </c>
      <c r="D5" s="1">
        <v>3.39</v>
      </c>
      <c r="E5" s="1">
        <v>7.6828000000000003</v>
      </c>
      <c r="F5" s="1">
        <v>10.9</v>
      </c>
      <c r="G5" s="1">
        <v>999</v>
      </c>
      <c r="H5" s="1">
        <v>0.09</v>
      </c>
      <c r="I5" s="1">
        <v>219.4</v>
      </c>
      <c r="J5" s="1">
        <v>0.46</v>
      </c>
    </row>
    <row r="6" spans="1:10" x14ac:dyDescent="0.25">
      <c r="A6" s="1">
        <v>3</v>
      </c>
      <c r="B6" s="1" t="s">
        <v>11</v>
      </c>
      <c r="C6" s="1">
        <v>3.7170000000000001</v>
      </c>
      <c r="D6" s="1">
        <v>3.67</v>
      </c>
      <c r="E6" s="1">
        <v>8.2975999999999992</v>
      </c>
      <c r="F6" s="1">
        <v>11.4</v>
      </c>
      <c r="G6" s="1">
        <v>997</v>
      </c>
      <c r="H6" s="1">
        <v>0.26</v>
      </c>
      <c r="I6" s="1">
        <v>221.6</v>
      </c>
      <c r="J6" s="1">
        <v>0.43</v>
      </c>
    </row>
    <row r="7" spans="1:10" x14ac:dyDescent="0.25">
      <c r="A7" s="1">
        <v>4</v>
      </c>
      <c r="B7" s="1" t="s">
        <v>11</v>
      </c>
      <c r="C7" s="1">
        <v>4.8970000000000002</v>
      </c>
      <c r="D7" s="1">
        <v>1.83</v>
      </c>
      <c r="E7" s="1">
        <v>4.1345999999999998</v>
      </c>
      <c r="F7" s="1">
        <v>4.12</v>
      </c>
      <c r="G7" s="1">
        <v>992</v>
      </c>
      <c r="H7" s="1">
        <v>0.61</v>
      </c>
      <c r="I7" s="1">
        <v>220.3</v>
      </c>
      <c r="J7" s="1">
        <v>0.35</v>
      </c>
    </row>
    <row r="8" spans="1:10" x14ac:dyDescent="0.25">
      <c r="A8" s="1">
        <v>5</v>
      </c>
      <c r="B8" s="1" t="s">
        <v>11</v>
      </c>
      <c r="C8" s="1">
        <v>6.16</v>
      </c>
      <c r="D8" s="1">
        <v>0.14000000000000001</v>
      </c>
      <c r="E8" s="1">
        <v>0.3236</v>
      </c>
      <c r="F8" s="1">
        <v>0.77</v>
      </c>
      <c r="G8" s="1">
        <v>993</v>
      </c>
      <c r="H8" s="1">
        <v>0.4</v>
      </c>
      <c r="I8" s="1">
        <v>222.2</v>
      </c>
      <c r="J8" s="1">
        <v>0.49</v>
      </c>
    </row>
    <row r="9" spans="1:10" x14ac:dyDescent="0.25">
      <c r="A9" s="1">
        <v>6</v>
      </c>
      <c r="B9" s="1" t="s">
        <v>11</v>
      </c>
      <c r="C9" s="1">
        <v>7.6070000000000002</v>
      </c>
      <c r="D9" s="1">
        <v>0.03</v>
      </c>
      <c r="E9" s="1">
        <v>5.8000000000000003E-2</v>
      </c>
      <c r="F9" s="1">
        <v>0.24</v>
      </c>
      <c r="G9" s="1">
        <v>994</v>
      </c>
      <c r="H9" s="1">
        <v>1.17</v>
      </c>
      <c r="I9" s="1">
        <v>220.4</v>
      </c>
      <c r="J9" s="1">
        <v>0.5</v>
      </c>
    </row>
    <row r="10" spans="1:10" x14ac:dyDescent="0.25">
      <c r="A10" s="1">
        <v>7</v>
      </c>
      <c r="B10" s="1" t="s">
        <v>11</v>
      </c>
      <c r="C10" s="1">
        <v>7.6070000000000002</v>
      </c>
      <c r="D10" s="1">
        <v>0</v>
      </c>
      <c r="E10" s="1">
        <v>2.8999999999999998E-3</v>
      </c>
      <c r="F10" s="1">
        <v>0.24</v>
      </c>
      <c r="G10" s="1">
        <v>1000</v>
      </c>
      <c r="H10" s="1">
        <v>0</v>
      </c>
      <c r="I10" s="1">
        <v>221.6</v>
      </c>
      <c r="J10" s="1">
        <v>0.01</v>
      </c>
    </row>
    <row r="11" spans="1:10" x14ac:dyDescent="0.25">
      <c r="A11" s="1">
        <v>8</v>
      </c>
      <c r="B11" s="1" t="s">
        <v>11</v>
      </c>
      <c r="C11" s="1">
        <v>7.6230000000000002</v>
      </c>
      <c r="D11" s="1">
        <v>0</v>
      </c>
      <c r="E11" s="1">
        <v>4.0000000000000001E-3</v>
      </c>
      <c r="F11" s="1">
        <v>0.42</v>
      </c>
      <c r="G11" s="1">
        <v>1000</v>
      </c>
      <c r="H11" s="1">
        <v>0</v>
      </c>
      <c r="I11" s="1">
        <v>221.6</v>
      </c>
      <c r="J11" s="1">
        <v>0</v>
      </c>
    </row>
    <row r="12" spans="1:10" s="3" customFormat="1" x14ac:dyDescent="0.25">
      <c r="A12" s="2">
        <v>9</v>
      </c>
      <c r="B12" s="2" t="s">
        <v>110</v>
      </c>
      <c r="C12" s="2">
        <v>8.8000000000000007</v>
      </c>
      <c r="D12" s="2">
        <v>79.260000000000005</v>
      </c>
      <c r="E12" s="2">
        <v>179.38650000000001</v>
      </c>
      <c r="F12" s="2">
        <v>382.72</v>
      </c>
      <c r="G12" s="2">
        <v>990</v>
      </c>
      <c r="H12" s="2">
        <v>0.8</v>
      </c>
      <c r="I12" s="2">
        <v>221.4</v>
      </c>
      <c r="J12" s="2">
        <v>1.04</v>
      </c>
    </row>
    <row r="13" spans="1:10" x14ac:dyDescent="0.25">
      <c r="A13" s="1">
        <v>10</v>
      </c>
      <c r="B13" s="1" t="s">
        <v>11</v>
      </c>
      <c r="C13" s="1">
        <v>10.119999999999999</v>
      </c>
      <c r="D13" s="1">
        <v>0</v>
      </c>
      <c r="E13" s="1">
        <v>8.9999999999999998E-4</v>
      </c>
      <c r="F13" s="1">
        <v>0.18</v>
      </c>
      <c r="G13" s="1">
        <v>1000</v>
      </c>
      <c r="H13" s="1">
        <v>0</v>
      </c>
      <c r="I13" s="1">
        <v>242.3</v>
      </c>
      <c r="J13" s="1">
        <v>7.0000000000000007E-2</v>
      </c>
    </row>
    <row r="14" spans="1:10" x14ac:dyDescent="0.25">
      <c r="A14" s="1">
        <v>11</v>
      </c>
      <c r="B14" s="1" t="s">
        <v>107</v>
      </c>
      <c r="C14" s="1">
        <v>10.327</v>
      </c>
      <c r="D14" s="1">
        <v>0.86</v>
      </c>
      <c r="E14" s="1">
        <v>1.9483999999999999</v>
      </c>
      <c r="F14" s="1">
        <v>2.15</v>
      </c>
      <c r="G14" s="1">
        <v>984</v>
      </c>
      <c r="H14" s="1">
        <v>1.7</v>
      </c>
      <c r="I14" s="1">
        <v>249.3</v>
      </c>
      <c r="J14" s="1">
        <v>1.18</v>
      </c>
    </row>
    <row r="15" spans="1:10" s="3" customFormat="1" x14ac:dyDescent="0.25">
      <c r="A15" s="2">
        <v>12</v>
      </c>
      <c r="B15" s="2" t="s">
        <v>18</v>
      </c>
      <c r="C15" s="2">
        <v>10.913</v>
      </c>
      <c r="D15" s="2">
        <v>3.37</v>
      </c>
      <c r="E15" s="2">
        <v>7.6196999999999999</v>
      </c>
      <c r="F15" s="2">
        <v>81.17</v>
      </c>
      <c r="G15" s="2">
        <v>974</v>
      </c>
      <c r="H15" s="2">
        <v>2.58</v>
      </c>
      <c r="I15" s="2">
        <v>226.9</v>
      </c>
      <c r="J15" s="2">
        <v>2.78</v>
      </c>
    </row>
    <row r="16" spans="1:10" x14ac:dyDescent="0.25">
      <c r="A16" s="1">
        <v>13</v>
      </c>
      <c r="B16" s="1" t="s">
        <v>17</v>
      </c>
      <c r="C16" s="1">
        <v>11.22</v>
      </c>
      <c r="D16" s="1">
        <v>0.14000000000000001</v>
      </c>
      <c r="E16" s="1">
        <v>0.3231</v>
      </c>
      <c r="F16" s="1">
        <v>0.13</v>
      </c>
      <c r="G16" s="1">
        <v>977</v>
      </c>
      <c r="H16" s="1">
        <v>2.37</v>
      </c>
      <c r="I16" s="1">
        <v>218.9</v>
      </c>
      <c r="J16" s="1">
        <v>1.82</v>
      </c>
    </row>
    <row r="17" spans="1:10" x14ac:dyDescent="0.25">
      <c r="A17" s="1">
        <v>14</v>
      </c>
      <c r="B17" s="1" t="s">
        <v>14</v>
      </c>
      <c r="C17" s="1">
        <v>11.532999999999999</v>
      </c>
      <c r="D17" s="1">
        <v>0.66</v>
      </c>
      <c r="E17" s="1">
        <v>1.4896</v>
      </c>
      <c r="F17" s="1">
        <v>2.77</v>
      </c>
      <c r="G17" s="1">
        <v>994</v>
      </c>
      <c r="H17" s="1">
        <v>0.43</v>
      </c>
      <c r="I17" s="1">
        <v>220.7</v>
      </c>
      <c r="J17" s="1">
        <v>1.22</v>
      </c>
    </row>
    <row r="18" spans="1:10" x14ac:dyDescent="0.25">
      <c r="A18" s="1">
        <v>15</v>
      </c>
      <c r="B18" s="1" t="s">
        <v>55</v>
      </c>
      <c r="C18" s="1">
        <v>12.297000000000001</v>
      </c>
      <c r="D18" s="1">
        <v>2.31</v>
      </c>
      <c r="E18" s="1">
        <v>5.2172000000000001</v>
      </c>
      <c r="F18" s="1">
        <v>1.49</v>
      </c>
      <c r="G18" s="1">
        <v>951</v>
      </c>
      <c r="H18" s="1">
        <v>4.18</v>
      </c>
      <c r="I18" s="1">
        <v>237.3</v>
      </c>
      <c r="J18" s="1">
        <v>3.33</v>
      </c>
    </row>
    <row r="19" spans="1:10" x14ac:dyDescent="0.25">
      <c r="A19" s="1" t="s">
        <v>12</v>
      </c>
      <c r="B19" s="1"/>
      <c r="C19" s="1"/>
      <c r="D19" s="1">
        <v>79.260000000000005</v>
      </c>
      <c r="E19" s="1">
        <v>179.38650000000001</v>
      </c>
      <c r="F19" s="1">
        <v>382.72</v>
      </c>
      <c r="G19" s="1">
        <v>1000</v>
      </c>
      <c r="H19" s="1">
        <v>4.18</v>
      </c>
      <c r="I19" s="1"/>
      <c r="J19" s="1">
        <v>3.33</v>
      </c>
    </row>
    <row r="20" spans="1:10" x14ac:dyDescent="0.25">
      <c r="A20" s="1" t="s">
        <v>13</v>
      </c>
      <c r="B20" s="1"/>
      <c r="C20" s="1"/>
      <c r="D20" s="1">
        <v>0</v>
      </c>
      <c r="E20" s="1">
        <v>8.9999999999999998E-4</v>
      </c>
      <c r="F20" s="1">
        <v>0.13</v>
      </c>
      <c r="G20" s="1">
        <v>951</v>
      </c>
      <c r="H20" s="1">
        <v>0</v>
      </c>
      <c r="I20" s="1"/>
      <c r="J20" s="1">
        <v>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4BA2-FFA8-4262-BC62-366CCE38ACFC}">
  <dimension ref="A1:J18"/>
  <sheetViews>
    <sheetView workbookViewId="0">
      <selection activeCell="B14" sqref="B14:E16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0.247</v>
      </c>
      <c r="D4" s="1">
        <v>0.16</v>
      </c>
      <c r="E4" s="1">
        <v>0.5262</v>
      </c>
      <c r="F4" s="1">
        <v>1.83</v>
      </c>
      <c r="G4" s="1">
        <v>1000</v>
      </c>
      <c r="H4" s="1">
        <v>0.01</v>
      </c>
      <c r="I4" s="1">
        <v>212.8</v>
      </c>
      <c r="J4" s="1">
        <v>0.08</v>
      </c>
    </row>
    <row r="5" spans="1:10" x14ac:dyDescent="0.25">
      <c r="A5" s="1">
        <v>2</v>
      </c>
      <c r="B5" s="1" t="s">
        <v>11</v>
      </c>
      <c r="C5" s="1">
        <v>0.73699999999999999</v>
      </c>
      <c r="D5" s="1">
        <v>0.3</v>
      </c>
      <c r="E5" s="1">
        <v>0.99329999999999996</v>
      </c>
      <c r="F5" s="1">
        <v>3.87</v>
      </c>
      <c r="G5" s="1">
        <v>999</v>
      </c>
      <c r="H5" s="1">
        <v>0.11</v>
      </c>
      <c r="I5" s="1">
        <v>214.7</v>
      </c>
      <c r="J5" s="1">
        <v>0.38</v>
      </c>
    </row>
    <row r="6" spans="1:10" x14ac:dyDescent="0.25">
      <c r="A6" s="1">
        <v>3</v>
      </c>
      <c r="B6" s="1" t="s">
        <v>11</v>
      </c>
      <c r="C6" s="1">
        <v>0.88300000000000001</v>
      </c>
      <c r="D6" s="1">
        <v>0.39</v>
      </c>
      <c r="E6" s="1">
        <v>1.2825</v>
      </c>
      <c r="F6" s="1">
        <v>5.24</v>
      </c>
      <c r="G6" s="1">
        <v>1000</v>
      </c>
      <c r="H6" s="1">
        <v>0.02</v>
      </c>
      <c r="I6" s="1">
        <v>216.9</v>
      </c>
      <c r="J6" s="1">
        <v>0.25</v>
      </c>
    </row>
    <row r="7" spans="1:10" x14ac:dyDescent="0.25">
      <c r="A7" s="1">
        <v>4</v>
      </c>
      <c r="B7" s="1" t="s">
        <v>11</v>
      </c>
      <c r="C7" s="1">
        <v>1.117</v>
      </c>
      <c r="D7" s="1">
        <v>0.28999999999999998</v>
      </c>
      <c r="E7" s="1">
        <v>0.96309999999999996</v>
      </c>
      <c r="F7" s="1">
        <v>5.51</v>
      </c>
      <c r="G7" s="1">
        <v>1000</v>
      </c>
      <c r="H7" s="1">
        <v>0</v>
      </c>
      <c r="I7" s="1">
        <v>217.8</v>
      </c>
      <c r="J7" s="1">
        <v>0.08</v>
      </c>
    </row>
    <row r="8" spans="1:10" x14ac:dyDescent="0.25">
      <c r="A8" s="1">
        <v>5</v>
      </c>
      <c r="B8" s="1" t="s">
        <v>11</v>
      </c>
      <c r="C8" s="1">
        <v>1.2869999999999999</v>
      </c>
      <c r="D8" s="1">
        <v>0.34</v>
      </c>
      <c r="E8" s="1">
        <v>1.1134999999999999</v>
      </c>
      <c r="F8" s="1">
        <v>6.4</v>
      </c>
      <c r="G8" s="1">
        <v>1000</v>
      </c>
      <c r="H8" s="1">
        <v>0.01</v>
      </c>
      <c r="I8" s="1">
        <v>218.1</v>
      </c>
      <c r="J8" s="1">
        <v>0.19</v>
      </c>
    </row>
    <row r="9" spans="1:10" x14ac:dyDescent="0.25">
      <c r="A9" s="1">
        <v>6</v>
      </c>
      <c r="B9" s="1" t="s">
        <v>11</v>
      </c>
      <c r="C9" s="1">
        <v>1.5269999999999999</v>
      </c>
      <c r="D9" s="1">
        <v>0.46</v>
      </c>
      <c r="E9" s="1">
        <v>1.5098</v>
      </c>
      <c r="F9" s="1">
        <v>7.46</v>
      </c>
      <c r="G9" s="1">
        <v>1000</v>
      </c>
      <c r="H9" s="1">
        <v>0.02</v>
      </c>
      <c r="I9" s="1">
        <v>219.8</v>
      </c>
      <c r="J9" s="1">
        <v>0.15</v>
      </c>
    </row>
    <row r="10" spans="1:10" x14ac:dyDescent="0.25">
      <c r="A10" s="1">
        <v>7</v>
      </c>
      <c r="B10" s="1" t="s">
        <v>11</v>
      </c>
      <c r="C10" s="1">
        <v>1.66</v>
      </c>
      <c r="D10" s="1">
        <v>0.43</v>
      </c>
      <c r="E10" s="1">
        <v>1.4268000000000001</v>
      </c>
      <c r="F10" s="1">
        <v>8</v>
      </c>
      <c r="G10" s="1">
        <v>1000</v>
      </c>
      <c r="H10" s="1">
        <v>0.08</v>
      </c>
      <c r="I10" s="1">
        <v>219.6</v>
      </c>
      <c r="J10" s="1">
        <v>0.22</v>
      </c>
    </row>
    <row r="11" spans="1:10" x14ac:dyDescent="0.25">
      <c r="A11" s="1">
        <v>8</v>
      </c>
      <c r="B11" s="1" t="s">
        <v>11</v>
      </c>
      <c r="C11" s="1">
        <v>1.88</v>
      </c>
      <c r="D11" s="1">
        <v>0.5</v>
      </c>
      <c r="E11" s="1">
        <v>1.6507000000000001</v>
      </c>
      <c r="F11" s="1">
        <v>6.18</v>
      </c>
      <c r="G11" s="1">
        <v>995</v>
      </c>
      <c r="H11" s="1">
        <v>0.54</v>
      </c>
      <c r="I11" s="1">
        <v>221.8</v>
      </c>
      <c r="J11" s="1">
        <v>0.67</v>
      </c>
    </row>
    <row r="12" spans="1:10" x14ac:dyDescent="0.25">
      <c r="A12" s="1">
        <v>9</v>
      </c>
      <c r="B12" s="1" t="s">
        <v>11</v>
      </c>
      <c r="C12" s="1">
        <v>4.6870000000000003</v>
      </c>
      <c r="D12" s="1">
        <v>0.01</v>
      </c>
      <c r="E12" s="1">
        <v>3.3700000000000001E-2</v>
      </c>
      <c r="F12" s="1">
        <v>0.22</v>
      </c>
      <c r="G12" s="1">
        <v>717</v>
      </c>
      <c r="H12" s="1">
        <v>32.409999999999997</v>
      </c>
      <c r="I12" s="1">
        <v>244.2</v>
      </c>
      <c r="J12" s="1">
        <v>4.93</v>
      </c>
    </row>
    <row r="13" spans="1:10" x14ac:dyDescent="0.25">
      <c r="A13" s="1">
        <v>10</v>
      </c>
      <c r="B13" s="1" t="s">
        <v>11</v>
      </c>
      <c r="C13" s="1">
        <v>5.9329999999999998</v>
      </c>
      <c r="D13" s="1">
        <v>5.73</v>
      </c>
      <c r="E13" s="1">
        <v>18.887499999999999</v>
      </c>
      <c r="F13" s="1">
        <v>131.59</v>
      </c>
      <c r="G13" s="1">
        <v>939</v>
      </c>
      <c r="H13" s="1">
        <v>3.37</v>
      </c>
      <c r="I13" s="1">
        <v>226.2</v>
      </c>
      <c r="J13" s="1">
        <v>3.06</v>
      </c>
    </row>
    <row r="14" spans="1:10" x14ac:dyDescent="0.25">
      <c r="A14" s="1">
        <v>11</v>
      </c>
      <c r="B14" s="1" t="s">
        <v>110</v>
      </c>
      <c r="C14" s="1">
        <v>6.57</v>
      </c>
      <c r="D14" s="1">
        <v>79.37</v>
      </c>
      <c r="E14" s="1">
        <v>261.49529999999999</v>
      </c>
      <c r="F14" s="1">
        <v>532.76</v>
      </c>
      <c r="G14" s="1">
        <v>979</v>
      </c>
      <c r="H14" s="1">
        <v>1.17</v>
      </c>
      <c r="I14" s="1">
        <v>222.3</v>
      </c>
      <c r="J14" s="1">
        <v>0.59</v>
      </c>
    </row>
    <row r="15" spans="1:10" x14ac:dyDescent="0.25">
      <c r="A15" s="1"/>
      <c r="B15" s="1" t="s">
        <v>18</v>
      </c>
      <c r="C15" s="1"/>
      <c r="D15" s="1">
        <v>6.1099999999999994</v>
      </c>
      <c r="E15" s="1">
        <v>20.1511</v>
      </c>
      <c r="F15" s="1">
        <v>183.20999999999998</v>
      </c>
      <c r="G15" s="1">
        <v>1981</v>
      </c>
      <c r="H15" s="1">
        <v>1.5</v>
      </c>
      <c r="I15" s="1">
        <v>444.4</v>
      </c>
      <c r="J15" s="1">
        <v>1.7799999999999998</v>
      </c>
    </row>
    <row r="16" spans="1:10" x14ac:dyDescent="0.25">
      <c r="A16" s="1">
        <v>14</v>
      </c>
      <c r="B16" s="1" t="s">
        <v>14</v>
      </c>
      <c r="C16" s="1">
        <v>8.7629999999999999</v>
      </c>
      <c r="D16" s="1">
        <v>5.89</v>
      </c>
      <c r="E16" s="1">
        <v>19.418199999999999</v>
      </c>
      <c r="F16" s="1">
        <v>14.51</v>
      </c>
      <c r="G16" s="1">
        <v>972</v>
      </c>
      <c r="H16" s="1">
        <v>1.81</v>
      </c>
      <c r="I16" s="1">
        <v>226.5</v>
      </c>
      <c r="J16" s="1">
        <v>2.54</v>
      </c>
    </row>
    <row r="17" spans="1:10" x14ac:dyDescent="0.25">
      <c r="A17" s="1" t="s">
        <v>12</v>
      </c>
      <c r="B17" s="1"/>
      <c r="C17" s="1"/>
      <c r="D17" s="1">
        <v>79.37</v>
      </c>
      <c r="E17" s="1">
        <v>261.49529999999999</v>
      </c>
      <c r="F17" s="1">
        <v>532.76</v>
      </c>
      <c r="G17" s="1">
        <v>1000</v>
      </c>
      <c r="H17" s="1">
        <v>32.409999999999997</v>
      </c>
      <c r="I17" s="1"/>
      <c r="J17" s="1">
        <v>4.93</v>
      </c>
    </row>
    <row r="18" spans="1:10" x14ac:dyDescent="0.25">
      <c r="A18" s="1" t="s">
        <v>13</v>
      </c>
      <c r="B18" s="1"/>
      <c r="C18" s="1"/>
      <c r="D18" s="1">
        <v>0.01</v>
      </c>
      <c r="E18" s="1">
        <v>3.3700000000000001E-2</v>
      </c>
      <c r="F18" s="1">
        <v>0.22</v>
      </c>
      <c r="G18" s="1">
        <v>717</v>
      </c>
      <c r="H18" s="1">
        <v>0</v>
      </c>
      <c r="I18" s="1"/>
      <c r="J18" s="1">
        <v>0.08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8CF31-D5AB-4BD5-9E78-96971C8719F8}">
  <dimension ref="A1:J21"/>
  <sheetViews>
    <sheetView topLeftCell="A6" workbookViewId="0">
      <selection activeCell="B14" sqref="B14:E17"/>
    </sheetView>
  </sheetViews>
  <sheetFormatPr defaultColWidth="8.85546875" defaultRowHeight="15" x14ac:dyDescent="0.25"/>
  <sheetData>
    <row r="1" spans="1:10" x14ac:dyDescent="0.25">
      <c r="A1" s="1" t="s">
        <v>20</v>
      </c>
      <c r="B1" s="1" t="s">
        <v>21</v>
      </c>
      <c r="C1" s="1" t="s">
        <v>0</v>
      </c>
      <c r="D1" s="1" t="s">
        <v>1</v>
      </c>
      <c r="E1" s="1" t="s">
        <v>22</v>
      </c>
      <c r="F1" s="1" t="s">
        <v>23</v>
      </c>
      <c r="G1" s="1" t="s">
        <v>25</v>
      </c>
      <c r="H1" s="1" t="s">
        <v>26</v>
      </c>
      <c r="I1" s="1" t="s">
        <v>27</v>
      </c>
      <c r="J1" s="1" t="s">
        <v>28</v>
      </c>
    </row>
    <row r="2" spans="1:10" x14ac:dyDescent="0.25">
      <c r="A2" s="1" t="s">
        <v>4</v>
      </c>
      <c r="B2" s="1"/>
      <c r="C2" s="1" t="s">
        <v>5</v>
      </c>
      <c r="D2" s="1" t="s">
        <v>6</v>
      </c>
      <c r="E2" s="1" t="s">
        <v>7</v>
      </c>
      <c r="F2" s="1" t="s">
        <v>8</v>
      </c>
      <c r="G2" s="1"/>
      <c r="H2" s="1" t="s">
        <v>6</v>
      </c>
      <c r="I2" s="1" t="s">
        <v>29</v>
      </c>
      <c r="J2" s="1" t="s">
        <v>6</v>
      </c>
    </row>
    <row r="3" spans="1:10" x14ac:dyDescent="0.2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</row>
    <row r="4" spans="1:10" x14ac:dyDescent="0.25">
      <c r="A4" s="1">
        <v>1</v>
      </c>
      <c r="B4" s="1" t="s">
        <v>11</v>
      </c>
      <c r="C4" s="1">
        <v>5.7000000000000002E-2</v>
      </c>
      <c r="D4" s="1">
        <v>0.04</v>
      </c>
      <c r="E4" s="1">
        <v>0.17449999999999999</v>
      </c>
      <c r="F4" s="1">
        <v>1.45</v>
      </c>
      <c r="G4" s="1">
        <v>1000</v>
      </c>
      <c r="H4" s="1">
        <v>0</v>
      </c>
      <c r="I4" s="1">
        <v>224.5</v>
      </c>
      <c r="J4" s="1">
        <v>0.03</v>
      </c>
    </row>
    <row r="5" spans="1:10" x14ac:dyDescent="0.25">
      <c r="A5" s="1">
        <v>2</v>
      </c>
      <c r="B5" s="1" t="s">
        <v>11</v>
      </c>
      <c r="C5" s="1">
        <v>0.38300000000000001</v>
      </c>
      <c r="D5" s="1">
        <v>0.38</v>
      </c>
      <c r="E5" s="1">
        <v>1.6086</v>
      </c>
      <c r="F5" s="1">
        <v>8.73</v>
      </c>
      <c r="G5" s="1">
        <v>1000</v>
      </c>
      <c r="H5" s="1">
        <v>0.01</v>
      </c>
      <c r="I5" s="1">
        <v>224</v>
      </c>
      <c r="J5" s="1">
        <v>0.16</v>
      </c>
    </row>
    <row r="6" spans="1:10" x14ac:dyDescent="0.25">
      <c r="A6" s="1">
        <v>3</v>
      </c>
      <c r="B6" s="1" t="s">
        <v>11</v>
      </c>
      <c r="C6" s="1">
        <v>0.55000000000000004</v>
      </c>
      <c r="D6" s="1">
        <v>0.65</v>
      </c>
      <c r="E6" s="1">
        <v>2.7353999999999998</v>
      </c>
      <c r="F6" s="1">
        <v>14.5</v>
      </c>
      <c r="G6" s="1">
        <v>1000</v>
      </c>
      <c r="H6" s="1">
        <v>0.01</v>
      </c>
      <c r="I6" s="1">
        <v>223</v>
      </c>
      <c r="J6" s="1">
        <v>0.21</v>
      </c>
    </row>
    <row r="7" spans="1:10" x14ac:dyDescent="0.25">
      <c r="A7" s="1">
        <v>4</v>
      </c>
      <c r="B7" s="1" t="s">
        <v>11</v>
      </c>
      <c r="C7" s="1">
        <v>0.66300000000000003</v>
      </c>
      <c r="D7" s="1">
        <v>0.51</v>
      </c>
      <c r="E7" s="1">
        <v>2.1602999999999999</v>
      </c>
      <c r="F7" s="1">
        <v>14.81</v>
      </c>
      <c r="G7" s="1">
        <v>1000</v>
      </c>
      <c r="H7" s="1">
        <v>0.01</v>
      </c>
      <c r="I7" s="1">
        <v>225.1</v>
      </c>
      <c r="J7" s="1">
        <v>0.19</v>
      </c>
    </row>
    <row r="8" spans="1:10" x14ac:dyDescent="0.25">
      <c r="A8" s="1">
        <v>5</v>
      </c>
      <c r="B8" s="1" t="s">
        <v>11</v>
      </c>
      <c r="C8" s="1">
        <v>0.753</v>
      </c>
      <c r="D8" s="1">
        <v>2.29</v>
      </c>
      <c r="E8" s="1">
        <v>9.6072000000000006</v>
      </c>
      <c r="F8" s="1">
        <v>14.65</v>
      </c>
      <c r="G8" s="1">
        <v>1000</v>
      </c>
      <c r="H8" s="1">
        <v>0.01</v>
      </c>
      <c r="I8" s="1">
        <v>225.7</v>
      </c>
      <c r="J8" s="1">
        <v>0.15</v>
      </c>
    </row>
    <row r="9" spans="1:10" x14ac:dyDescent="0.25">
      <c r="A9" s="1">
        <v>6</v>
      </c>
      <c r="B9" s="1" t="s">
        <v>11</v>
      </c>
      <c r="C9" s="1">
        <v>1.357</v>
      </c>
      <c r="D9" s="1">
        <v>0.56999999999999995</v>
      </c>
      <c r="E9" s="1">
        <v>2.3818000000000001</v>
      </c>
      <c r="F9" s="1">
        <v>18.87</v>
      </c>
      <c r="G9" s="1">
        <v>1000</v>
      </c>
      <c r="H9" s="1">
        <v>0.01</v>
      </c>
      <c r="I9" s="1">
        <v>224.9</v>
      </c>
      <c r="J9" s="1">
        <v>0.18</v>
      </c>
    </row>
    <row r="10" spans="1:10" x14ac:dyDescent="0.25">
      <c r="A10" s="1">
        <v>7</v>
      </c>
      <c r="B10" s="1" t="s">
        <v>11</v>
      </c>
      <c r="C10" s="1">
        <v>1.86</v>
      </c>
      <c r="D10" s="1">
        <v>2.99</v>
      </c>
      <c r="E10" s="1">
        <v>12.539099999999999</v>
      </c>
      <c r="F10" s="1">
        <v>19.16</v>
      </c>
      <c r="G10" s="1">
        <v>948</v>
      </c>
      <c r="H10" s="1">
        <v>6.3</v>
      </c>
      <c r="I10" s="1">
        <v>222.6</v>
      </c>
      <c r="J10" s="1">
        <v>2.64</v>
      </c>
    </row>
    <row r="11" spans="1:10" x14ac:dyDescent="0.25">
      <c r="A11" s="1">
        <v>8</v>
      </c>
      <c r="B11" s="1" t="s">
        <v>11</v>
      </c>
      <c r="C11" s="1">
        <v>5.7069999999999999</v>
      </c>
      <c r="D11" s="1">
        <v>7.0000000000000007E-2</v>
      </c>
      <c r="E11" s="1">
        <v>0.30640000000000001</v>
      </c>
      <c r="F11" s="1">
        <v>30.57</v>
      </c>
      <c r="G11" s="1">
        <v>1000</v>
      </c>
      <c r="H11" s="1" t="s">
        <v>11</v>
      </c>
      <c r="I11" s="1">
        <v>241.7</v>
      </c>
      <c r="J11" s="1" t="s">
        <v>11</v>
      </c>
    </row>
    <row r="12" spans="1:10" x14ac:dyDescent="0.25">
      <c r="A12" s="1">
        <v>9</v>
      </c>
      <c r="B12" s="1" t="s">
        <v>11</v>
      </c>
      <c r="C12" s="1">
        <v>6.4</v>
      </c>
      <c r="D12" s="1">
        <v>0.01</v>
      </c>
      <c r="E12" s="1">
        <v>6.2100000000000002E-2</v>
      </c>
      <c r="F12" s="1">
        <v>27</v>
      </c>
      <c r="G12" s="1" t="s">
        <v>11</v>
      </c>
      <c r="H12" s="1" t="s">
        <v>11</v>
      </c>
      <c r="I12" s="1" t="s">
        <v>11</v>
      </c>
      <c r="J12" s="1" t="s">
        <v>11</v>
      </c>
    </row>
    <row r="13" spans="1:10" x14ac:dyDescent="0.25">
      <c r="A13" s="1">
        <v>10</v>
      </c>
      <c r="B13" s="1" t="s">
        <v>11</v>
      </c>
      <c r="C13" s="1">
        <v>6.41</v>
      </c>
      <c r="D13" s="1">
        <v>0.51</v>
      </c>
      <c r="E13" s="1">
        <v>2.1583000000000001</v>
      </c>
      <c r="F13" s="1">
        <v>45.87</v>
      </c>
      <c r="G13" s="1">
        <v>967</v>
      </c>
      <c r="H13" s="1">
        <v>6.88</v>
      </c>
      <c r="I13" s="1">
        <v>227.1</v>
      </c>
      <c r="J13" s="1">
        <v>5.9</v>
      </c>
    </row>
    <row r="14" spans="1:10" x14ac:dyDescent="0.25">
      <c r="A14" s="1">
        <v>11</v>
      </c>
      <c r="B14" s="1" t="s">
        <v>110</v>
      </c>
      <c r="C14" s="1">
        <v>7.0670000000000002</v>
      </c>
      <c r="D14" s="1">
        <v>40.39</v>
      </c>
      <c r="E14" s="1">
        <v>169.5112</v>
      </c>
      <c r="F14" s="1">
        <v>369.48</v>
      </c>
      <c r="G14" s="1">
        <v>989</v>
      </c>
      <c r="H14" s="1">
        <v>0.75</v>
      </c>
      <c r="I14" s="1">
        <v>220.2</v>
      </c>
      <c r="J14" s="1">
        <v>0.77</v>
      </c>
    </row>
    <row r="15" spans="1:10" x14ac:dyDescent="0.25">
      <c r="A15" s="1">
        <v>12</v>
      </c>
      <c r="B15" s="1" t="s">
        <v>107</v>
      </c>
      <c r="C15" s="1">
        <v>8.407</v>
      </c>
      <c r="D15" s="1">
        <v>0.98</v>
      </c>
      <c r="E15" s="1">
        <v>4.1223999999999998</v>
      </c>
      <c r="F15" s="1">
        <v>9.49</v>
      </c>
      <c r="G15" s="1">
        <v>989</v>
      </c>
      <c r="H15" s="1">
        <v>1.42</v>
      </c>
      <c r="I15" s="1">
        <v>238.2</v>
      </c>
      <c r="J15" s="1">
        <v>1.38</v>
      </c>
    </row>
    <row r="16" spans="1:10" s="3" customFormat="1" x14ac:dyDescent="0.25">
      <c r="A16" s="2">
        <v>13</v>
      </c>
      <c r="B16" s="2" t="s">
        <v>18</v>
      </c>
      <c r="C16" s="2">
        <v>8.9570000000000007</v>
      </c>
      <c r="D16" s="2">
        <v>2.33</v>
      </c>
      <c r="E16" s="2">
        <v>9.7781000000000002</v>
      </c>
      <c r="F16" s="2">
        <v>67.34</v>
      </c>
      <c r="G16" s="2">
        <v>977</v>
      </c>
      <c r="H16" s="2">
        <v>1.54</v>
      </c>
      <c r="I16" s="2">
        <v>219</v>
      </c>
      <c r="J16" s="2">
        <v>1.46</v>
      </c>
    </row>
    <row r="17" spans="1:10" x14ac:dyDescent="0.25">
      <c r="A17" s="1">
        <v>14</v>
      </c>
      <c r="B17" s="1" t="s">
        <v>14</v>
      </c>
      <c r="C17" s="1">
        <v>9.5630000000000006</v>
      </c>
      <c r="D17" s="1">
        <v>4.87</v>
      </c>
      <c r="E17" s="1">
        <v>20.445699999999999</v>
      </c>
      <c r="F17" s="1">
        <v>2.0299999999999998</v>
      </c>
      <c r="G17" s="1">
        <v>858</v>
      </c>
      <c r="H17" s="1">
        <v>10.38</v>
      </c>
      <c r="I17" s="1">
        <v>212.4</v>
      </c>
      <c r="J17" s="1">
        <v>3.1</v>
      </c>
    </row>
    <row r="18" spans="1:10" x14ac:dyDescent="0.25">
      <c r="A18" s="1">
        <v>15</v>
      </c>
      <c r="B18" s="1" t="s">
        <v>11</v>
      </c>
      <c r="C18" s="1">
        <v>15.813000000000001</v>
      </c>
      <c r="D18" s="1">
        <v>23.57</v>
      </c>
      <c r="E18" s="1">
        <v>98.920900000000003</v>
      </c>
      <c r="F18" s="1">
        <v>23.48</v>
      </c>
      <c r="G18" s="1">
        <v>1000</v>
      </c>
      <c r="H18" s="1">
        <v>0.06</v>
      </c>
      <c r="I18" s="1">
        <v>228</v>
      </c>
      <c r="J18" s="1">
        <v>0.2</v>
      </c>
    </row>
    <row r="19" spans="1:10" x14ac:dyDescent="0.25">
      <c r="A19" s="1">
        <v>16</v>
      </c>
      <c r="B19" s="1" t="s">
        <v>11</v>
      </c>
      <c r="C19" s="1">
        <v>18.582999999999998</v>
      </c>
      <c r="D19" s="1">
        <v>19.82</v>
      </c>
      <c r="E19" s="1">
        <v>83.170500000000004</v>
      </c>
      <c r="F19" s="1">
        <v>34.46</v>
      </c>
      <c r="G19" s="1">
        <v>1000</v>
      </c>
      <c r="H19" s="1" t="s">
        <v>11</v>
      </c>
      <c r="I19" s="1">
        <v>219.5</v>
      </c>
      <c r="J19" s="1" t="s">
        <v>11</v>
      </c>
    </row>
    <row r="20" spans="1:10" x14ac:dyDescent="0.25">
      <c r="A20" s="1" t="s">
        <v>12</v>
      </c>
      <c r="B20" s="1"/>
      <c r="C20" s="1"/>
      <c r="D20" s="1">
        <v>40.39</v>
      </c>
      <c r="E20" s="1">
        <v>169.5112</v>
      </c>
      <c r="F20" s="1">
        <v>369.48</v>
      </c>
      <c r="G20" s="1">
        <v>1000</v>
      </c>
      <c r="H20" s="1">
        <v>10.38</v>
      </c>
      <c r="I20" s="1"/>
      <c r="J20" s="1">
        <v>5.9</v>
      </c>
    </row>
    <row r="21" spans="1:10" x14ac:dyDescent="0.25">
      <c r="A21" s="1" t="s">
        <v>13</v>
      </c>
      <c r="B21" s="1"/>
      <c r="C21" s="1"/>
      <c r="D21" s="1">
        <v>0.01</v>
      </c>
      <c r="E21" s="1">
        <v>6.2100000000000002E-2</v>
      </c>
      <c r="F21" s="1">
        <v>1.45</v>
      </c>
      <c r="G21" s="1">
        <v>858</v>
      </c>
      <c r="H21" s="1">
        <v>0</v>
      </c>
      <c r="I21" s="1"/>
      <c r="J21" s="1">
        <v>0.03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D751-222B-2A45-A271-6B0AA510B642}">
  <dimension ref="A1:J24"/>
  <sheetViews>
    <sheetView workbookViewId="0">
      <selection activeCell="B17" sqref="B17:E22"/>
    </sheetView>
  </sheetViews>
  <sheetFormatPr defaultColWidth="8.85546875" defaultRowHeight="15" x14ac:dyDescent="0.25"/>
  <cols>
    <col min="2" max="2" width="17.7109375" customWidth="1"/>
  </cols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C4">
        <v>0.217</v>
      </c>
      <c r="D4">
        <v>0.01</v>
      </c>
      <c r="E4">
        <v>2.3599999999999999E-2</v>
      </c>
      <c r="F4">
        <v>0.28000000000000003</v>
      </c>
      <c r="G4" t="s">
        <v>11</v>
      </c>
      <c r="H4" t="s">
        <v>11</v>
      </c>
      <c r="I4" t="s">
        <v>11</v>
      </c>
      <c r="J4" t="s">
        <v>11</v>
      </c>
    </row>
    <row r="5" spans="1:10" x14ac:dyDescent="0.25">
      <c r="A5">
        <v>2</v>
      </c>
      <c r="C5">
        <v>0.42</v>
      </c>
      <c r="D5">
        <v>0.39</v>
      </c>
      <c r="E5">
        <v>0.86209999999999998</v>
      </c>
      <c r="F5">
        <v>3.8</v>
      </c>
      <c r="G5">
        <v>996</v>
      </c>
      <c r="H5">
        <v>0.54</v>
      </c>
      <c r="I5">
        <v>208</v>
      </c>
      <c r="J5">
        <v>0.4</v>
      </c>
    </row>
    <row r="6" spans="1:10" x14ac:dyDescent="0.25">
      <c r="A6">
        <v>3</v>
      </c>
      <c r="C6">
        <v>0.60299999999999998</v>
      </c>
      <c r="D6">
        <v>0.63</v>
      </c>
      <c r="E6">
        <v>1.3986000000000001</v>
      </c>
      <c r="F6">
        <v>6.49</v>
      </c>
      <c r="G6">
        <v>1000</v>
      </c>
      <c r="H6">
        <v>0.02</v>
      </c>
      <c r="I6">
        <v>207.3</v>
      </c>
      <c r="J6">
        <v>0.06</v>
      </c>
    </row>
    <row r="7" spans="1:10" x14ac:dyDescent="0.25">
      <c r="A7">
        <v>4</v>
      </c>
      <c r="C7">
        <v>0.81699999999999995</v>
      </c>
      <c r="D7">
        <v>1.35</v>
      </c>
      <c r="E7">
        <v>3.0238</v>
      </c>
      <c r="F7">
        <v>9.7100000000000009</v>
      </c>
      <c r="G7">
        <v>994</v>
      </c>
      <c r="H7">
        <v>0.98</v>
      </c>
      <c r="I7">
        <v>209.9</v>
      </c>
      <c r="J7">
        <v>0.86</v>
      </c>
    </row>
    <row r="8" spans="1:10" x14ac:dyDescent="0.25">
      <c r="A8">
        <v>5</v>
      </c>
      <c r="C8">
        <v>1.163</v>
      </c>
      <c r="D8">
        <v>0.87</v>
      </c>
      <c r="E8">
        <v>1.9361999999999999</v>
      </c>
      <c r="F8">
        <v>11.17</v>
      </c>
      <c r="G8">
        <v>994</v>
      </c>
      <c r="H8">
        <v>0.71</v>
      </c>
      <c r="I8">
        <v>218.4</v>
      </c>
      <c r="J8">
        <v>1.1299999999999999</v>
      </c>
    </row>
    <row r="9" spans="1:10" x14ac:dyDescent="0.25">
      <c r="A9">
        <v>6</v>
      </c>
      <c r="C9">
        <v>1.29</v>
      </c>
      <c r="D9">
        <v>0.71</v>
      </c>
      <c r="E9">
        <v>1.575</v>
      </c>
      <c r="F9">
        <v>12.58</v>
      </c>
      <c r="G9">
        <v>1000</v>
      </c>
      <c r="H9">
        <v>0.02</v>
      </c>
      <c r="I9">
        <v>222.5</v>
      </c>
      <c r="J9">
        <v>0.1</v>
      </c>
    </row>
    <row r="10" spans="1:10" x14ac:dyDescent="0.25">
      <c r="A10">
        <v>7</v>
      </c>
      <c r="C10">
        <v>1.51</v>
      </c>
      <c r="D10">
        <v>2.4900000000000002</v>
      </c>
      <c r="E10">
        <v>5.5472000000000001</v>
      </c>
      <c r="F10">
        <v>14.42</v>
      </c>
      <c r="G10">
        <v>999</v>
      </c>
      <c r="H10">
        <v>0.13</v>
      </c>
      <c r="I10">
        <v>221.7</v>
      </c>
      <c r="J10">
        <v>0.34</v>
      </c>
    </row>
    <row r="11" spans="1:10" x14ac:dyDescent="0.25">
      <c r="A11">
        <v>8</v>
      </c>
      <c r="C11">
        <v>1.75</v>
      </c>
      <c r="D11">
        <v>3.43</v>
      </c>
      <c r="E11">
        <v>7.649</v>
      </c>
      <c r="F11">
        <v>13.52</v>
      </c>
      <c r="G11">
        <v>979</v>
      </c>
      <c r="H11">
        <v>3.35</v>
      </c>
      <c r="I11">
        <v>227.1</v>
      </c>
      <c r="J11">
        <v>1.57</v>
      </c>
    </row>
    <row r="12" spans="1:10" x14ac:dyDescent="0.25">
      <c r="A12">
        <v>9</v>
      </c>
      <c r="C12">
        <v>2.4870000000000001</v>
      </c>
      <c r="D12">
        <v>0.42</v>
      </c>
      <c r="E12">
        <v>0.93049999999999999</v>
      </c>
      <c r="F12">
        <v>4.2300000000000004</v>
      </c>
      <c r="G12">
        <v>870</v>
      </c>
      <c r="H12">
        <v>23.44</v>
      </c>
      <c r="I12">
        <v>254.6</v>
      </c>
      <c r="J12">
        <v>3.63</v>
      </c>
    </row>
    <row r="13" spans="1:10" x14ac:dyDescent="0.25">
      <c r="A13">
        <v>10</v>
      </c>
      <c r="C13">
        <v>5.5</v>
      </c>
      <c r="D13">
        <v>0.04</v>
      </c>
      <c r="E13">
        <v>9.5600000000000004E-2</v>
      </c>
      <c r="F13">
        <v>0.32</v>
      </c>
      <c r="G13">
        <v>814</v>
      </c>
      <c r="H13">
        <v>24.59</v>
      </c>
      <c r="I13">
        <v>263.8</v>
      </c>
      <c r="J13">
        <v>6.63</v>
      </c>
    </row>
    <row r="14" spans="1:10" x14ac:dyDescent="0.25">
      <c r="A14">
        <v>11</v>
      </c>
      <c r="C14">
        <v>6.42</v>
      </c>
      <c r="D14">
        <v>0</v>
      </c>
      <c r="E14">
        <v>2.3999999999999998E-3</v>
      </c>
      <c r="F14">
        <v>0.49</v>
      </c>
      <c r="G14">
        <v>1000</v>
      </c>
      <c r="H14" t="s">
        <v>11</v>
      </c>
      <c r="I14">
        <v>217.1</v>
      </c>
      <c r="J14" t="s">
        <v>11</v>
      </c>
    </row>
    <row r="15" spans="1:10" x14ac:dyDescent="0.25">
      <c r="A15">
        <v>12</v>
      </c>
      <c r="C15">
        <v>7.0529999999999999</v>
      </c>
      <c r="D15">
        <v>0.03</v>
      </c>
      <c r="E15">
        <v>7.4499999999999997E-2</v>
      </c>
      <c r="F15">
        <v>7.48</v>
      </c>
      <c r="G15" t="s">
        <v>11</v>
      </c>
      <c r="H15" t="s">
        <v>11</v>
      </c>
      <c r="I15" t="s">
        <v>11</v>
      </c>
      <c r="J15" t="s">
        <v>11</v>
      </c>
    </row>
    <row r="16" spans="1:10" x14ac:dyDescent="0.25">
      <c r="A16">
        <v>13</v>
      </c>
      <c r="C16">
        <v>7.0629999999999997</v>
      </c>
      <c r="D16">
        <v>1.03</v>
      </c>
      <c r="E16">
        <v>2.2978999999999998</v>
      </c>
      <c r="F16">
        <v>0</v>
      </c>
      <c r="G16">
        <v>956</v>
      </c>
      <c r="H16">
        <v>10.89</v>
      </c>
      <c r="I16">
        <v>218.9</v>
      </c>
      <c r="J16">
        <v>7.79</v>
      </c>
    </row>
    <row r="17" spans="1:10" x14ac:dyDescent="0.25">
      <c r="A17">
        <v>14</v>
      </c>
      <c r="B17" t="s">
        <v>110</v>
      </c>
      <c r="C17">
        <v>7.79</v>
      </c>
      <c r="D17">
        <v>68.41</v>
      </c>
      <c r="E17">
        <v>152.70760000000001</v>
      </c>
      <c r="F17">
        <v>330.86</v>
      </c>
      <c r="G17">
        <v>984</v>
      </c>
      <c r="H17">
        <v>1.58</v>
      </c>
      <c r="I17">
        <v>219.6</v>
      </c>
      <c r="J17">
        <v>1.4</v>
      </c>
    </row>
    <row r="18" spans="1:10" x14ac:dyDescent="0.25">
      <c r="A18">
        <v>15</v>
      </c>
      <c r="B18" t="s">
        <v>107</v>
      </c>
      <c r="C18">
        <v>9.2799999999999994</v>
      </c>
      <c r="D18">
        <v>2.27</v>
      </c>
      <c r="E18">
        <v>5.0646000000000004</v>
      </c>
      <c r="F18">
        <v>9.18</v>
      </c>
      <c r="G18">
        <v>981</v>
      </c>
      <c r="H18">
        <v>2.17</v>
      </c>
      <c r="I18">
        <v>245.9</v>
      </c>
      <c r="J18">
        <v>1.57</v>
      </c>
    </row>
    <row r="19" spans="1:10" s="3" customFormat="1" x14ac:dyDescent="0.25">
      <c r="A19" s="3">
        <v>16</v>
      </c>
      <c r="B19" s="3" t="s">
        <v>18</v>
      </c>
      <c r="C19" s="3">
        <v>9.8770000000000007</v>
      </c>
      <c r="D19" s="3">
        <v>2.83</v>
      </c>
      <c r="E19" s="3">
        <v>6.3085000000000004</v>
      </c>
      <c r="F19" s="3">
        <v>39.85</v>
      </c>
      <c r="G19" s="3">
        <v>945</v>
      </c>
      <c r="H19" s="3">
        <v>3.18</v>
      </c>
      <c r="I19" s="3">
        <v>216.6</v>
      </c>
      <c r="J19" s="3">
        <v>1.79</v>
      </c>
    </row>
    <row r="20" spans="1:10" x14ac:dyDescent="0.25">
      <c r="A20">
        <v>17</v>
      </c>
      <c r="B20" t="s">
        <v>108</v>
      </c>
      <c r="C20">
        <v>10.130000000000001</v>
      </c>
      <c r="D20">
        <v>0</v>
      </c>
      <c r="E20">
        <v>1E-4</v>
      </c>
      <c r="F20">
        <v>0</v>
      </c>
      <c r="G20">
        <v>1000</v>
      </c>
      <c r="H20">
        <v>0.03</v>
      </c>
      <c r="I20">
        <v>216.4</v>
      </c>
      <c r="J20">
        <v>0.11</v>
      </c>
    </row>
    <row r="21" spans="1:10" x14ac:dyDescent="0.25">
      <c r="A21">
        <v>18</v>
      </c>
      <c r="B21" t="s">
        <v>14</v>
      </c>
      <c r="C21">
        <v>10.337</v>
      </c>
      <c r="D21">
        <v>1.0900000000000001</v>
      </c>
      <c r="E21">
        <v>2.4394</v>
      </c>
      <c r="F21">
        <v>6.9</v>
      </c>
      <c r="G21">
        <v>989</v>
      </c>
      <c r="H21">
        <v>1.89</v>
      </c>
      <c r="I21">
        <v>224.3</v>
      </c>
      <c r="J21">
        <v>1.23</v>
      </c>
    </row>
    <row r="22" spans="1:10" x14ac:dyDescent="0.25">
      <c r="A22">
        <v>19</v>
      </c>
      <c r="B22" t="s">
        <v>55</v>
      </c>
      <c r="C22">
        <v>10.946999999999999</v>
      </c>
      <c r="D22">
        <v>14.01</v>
      </c>
      <c r="E22">
        <v>31.276199999999999</v>
      </c>
      <c r="F22">
        <v>5.58</v>
      </c>
      <c r="G22">
        <v>970</v>
      </c>
      <c r="H22">
        <v>1.87</v>
      </c>
      <c r="I22">
        <v>213.5</v>
      </c>
      <c r="J22">
        <v>1.59</v>
      </c>
    </row>
    <row r="23" spans="1:10" x14ac:dyDescent="0.25">
      <c r="A23" t="s">
        <v>12</v>
      </c>
      <c r="D23">
        <v>68.41</v>
      </c>
      <c r="E23">
        <v>152.70760000000001</v>
      </c>
      <c r="F23">
        <v>330.86</v>
      </c>
      <c r="G23">
        <v>1000</v>
      </c>
      <c r="H23">
        <v>24.59</v>
      </c>
      <c r="J23">
        <v>7.79</v>
      </c>
    </row>
    <row r="24" spans="1:10" x14ac:dyDescent="0.25">
      <c r="A24" t="s">
        <v>13</v>
      </c>
      <c r="D24">
        <v>0</v>
      </c>
      <c r="E24">
        <v>1E-4</v>
      </c>
      <c r="F24">
        <v>0</v>
      </c>
      <c r="G24">
        <v>814</v>
      </c>
      <c r="H24">
        <v>0.02</v>
      </c>
      <c r="J24">
        <v>0.06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9272-E59C-DD45-B13C-4BE27E02084F}">
  <dimension ref="A1:J24"/>
  <sheetViews>
    <sheetView workbookViewId="0">
      <selection activeCell="B18" sqref="B18:E22"/>
    </sheetView>
  </sheetViews>
  <sheetFormatPr defaultColWidth="8.85546875" defaultRowHeight="15" x14ac:dyDescent="0.25"/>
  <sheetData>
    <row r="1" spans="1:10" x14ac:dyDescent="0.25">
      <c r="A1" t="s">
        <v>20</v>
      </c>
      <c r="B1" t="s">
        <v>21</v>
      </c>
      <c r="C1" t="s">
        <v>0</v>
      </c>
      <c r="D1" t="s">
        <v>1</v>
      </c>
      <c r="E1" t="s">
        <v>22</v>
      </c>
      <c r="F1" t="s">
        <v>23</v>
      </c>
      <c r="G1" t="s">
        <v>25</v>
      </c>
      <c r="H1" t="s">
        <v>26</v>
      </c>
      <c r="I1" t="s">
        <v>27</v>
      </c>
      <c r="J1" t="s">
        <v>28</v>
      </c>
    </row>
    <row r="2" spans="1:10" x14ac:dyDescent="0.25">
      <c r="A2" t="s">
        <v>4</v>
      </c>
      <c r="C2" t="s">
        <v>5</v>
      </c>
      <c r="D2" t="s">
        <v>6</v>
      </c>
      <c r="E2" t="s">
        <v>7</v>
      </c>
      <c r="F2" t="s">
        <v>8</v>
      </c>
      <c r="H2" t="s">
        <v>6</v>
      </c>
      <c r="I2" t="s">
        <v>29</v>
      </c>
      <c r="J2" t="s">
        <v>6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5">
      <c r="A4">
        <v>1</v>
      </c>
      <c r="C4">
        <v>0.247</v>
      </c>
      <c r="D4">
        <v>0.04</v>
      </c>
      <c r="E4">
        <v>0.22600000000000001</v>
      </c>
      <c r="F4">
        <v>1.41</v>
      </c>
      <c r="G4">
        <v>999</v>
      </c>
      <c r="H4">
        <v>0.04</v>
      </c>
      <c r="I4">
        <v>215.7</v>
      </c>
      <c r="J4">
        <v>0.08</v>
      </c>
    </row>
    <row r="5" spans="1:10" x14ac:dyDescent="0.25">
      <c r="A5">
        <v>2</v>
      </c>
      <c r="C5">
        <v>0.49299999999999999</v>
      </c>
      <c r="D5">
        <v>0</v>
      </c>
      <c r="E5">
        <v>2.3300000000000001E-2</v>
      </c>
      <c r="F5">
        <v>0.22</v>
      </c>
      <c r="G5" t="s">
        <v>11</v>
      </c>
      <c r="H5" t="s">
        <v>11</v>
      </c>
      <c r="I5" t="s">
        <v>11</v>
      </c>
      <c r="J5" t="s">
        <v>11</v>
      </c>
    </row>
    <row r="6" spans="1:10" x14ac:dyDescent="0.25">
      <c r="A6">
        <v>3</v>
      </c>
      <c r="C6">
        <v>0.81299999999999994</v>
      </c>
      <c r="D6">
        <v>0.77</v>
      </c>
      <c r="E6">
        <v>4.3361000000000001</v>
      </c>
      <c r="F6">
        <v>11.07</v>
      </c>
      <c r="G6">
        <v>995</v>
      </c>
      <c r="H6">
        <v>0.45</v>
      </c>
      <c r="I6">
        <v>214.5</v>
      </c>
      <c r="J6">
        <v>0.51</v>
      </c>
    </row>
    <row r="7" spans="1:10" x14ac:dyDescent="0.25">
      <c r="A7">
        <v>4</v>
      </c>
      <c r="C7">
        <v>1.0469999999999999</v>
      </c>
      <c r="D7">
        <v>0.6</v>
      </c>
      <c r="E7">
        <v>3.4167000000000001</v>
      </c>
      <c r="F7">
        <v>12.94</v>
      </c>
      <c r="G7">
        <v>999</v>
      </c>
      <c r="H7">
        <v>0.1</v>
      </c>
      <c r="I7">
        <v>213.9</v>
      </c>
      <c r="J7">
        <v>0.34</v>
      </c>
    </row>
    <row r="8" spans="1:10" x14ac:dyDescent="0.25">
      <c r="A8">
        <v>5</v>
      </c>
      <c r="C8">
        <v>1.58</v>
      </c>
      <c r="D8">
        <v>2.08</v>
      </c>
      <c r="E8">
        <v>11.7341</v>
      </c>
      <c r="F8">
        <v>28.14</v>
      </c>
      <c r="G8">
        <v>995</v>
      </c>
      <c r="H8">
        <v>0.38</v>
      </c>
      <c r="I8">
        <v>217.3</v>
      </c>
      <c r="J8">
        <v>0.7</v>
      </c>
    </row>
    <row r="9" spans="1:10" x14ac:dyDescent="0.25">
      <c r="A9">
        <v>6</v>
      </c>
      <c r="C9">
        <v>2</v>
      </c>
      <c r="D9">
        <v>1.22</v>
      </c>
      <c r="E9">
        <v>6.8925999999999998</v>
      </c>
      <c r="F9">
        <v>25.87</v>
      </c>
      <c r="G9">
        <v>1000</v>
      </c>
      <c r="H9">
        <v>0.01</v>
      </c>
      <c r="I9">
        <v>215.8</v>
      </c>
      <c r="J9">
        <v>7.0000000000000007E-2</v>
      </c>
    </row>
    <row r="10" spans="1:10" x14ac:dyDescent="0.25">
      <c r="A10">
        <v>7</v>
      </c>
      <c r="C10">
        <v>2.3170000000000002</v>
      </c>
      <c r="D10">
        <v>3.14</v>
      </c>
      <c r="E10">
        <v>17.734300000000001</v>
      </c>
      <c r="F10">
        <v>30.34</v>
      </c>
      <c r="G10">
        <v>999</v>
      </c>
      <c r="H10">
        <v>7.0000000000000007E-2</v>
      </c>
      <c r="I10">
        <v>217.7</v>
      </c>
      <c r="J10">
        <v>0.34</v>
      </c>
    </row>
    <row r="11" spans="1:10" x14ac:dyDescent="0.25">
      <c r="A11">
        <v>8</v>
      </c>
      <c r="C11">
        <v>2.7970000000000002</v>
      </c>
      <c r="D11">
        <v>0.62</v>
      </c>
      <c r="E11">
        <v>3.5013000000000001</v>
      </c>
      <c r="F11">
        <v>22.08</v>
      </c>
      <c r="G11">
        <v>1000</v>
      </c>
      <c r="H11">
        <v>0.04</v>
      </c>
      <c r="I11">
        <v>219.5</v>
      </c>
      <c r="J11">
        <v>0.27</v>
      </c>
    </row>
    <row r="12" spans="1:10" x14ac:dyDescent="0.25">
      <c r="A12">
        <v>9</v>
      </c>
      <c r="C12">
        <v>3.0070000000000001</v>
      </c>
      <c r="D12">
        <v>1.34</v>
      </c>
      <c r="E12">
        <v>7.5860000000000003</v>
      </c>
      <c r="F12">
        <v>22.24</v>
      </c>
      <c r="G12">
        <v>998</v>
      </c>
      <c r="H12">
        <v>0.18</v>
      </c>
      <c r="I12">
        <v>221.5</v>
      </c>
      <c r="J12">
        <v>0.38</v>
      </c>
    </row>
    <row r="13" spans="1:10" x14ac:dyDescent="0.25">
      <c r="A13">
        <v>10</v>
      </c>
      <c r="C13">
        <v>3.34</v>
      </c>
      <c r="D13">
        <v>0.68</v>
      </c>
      <c r="E13">
        <v>3.827</v>
      </c>
      <c r="F13">
        <v>9.9700000000000006</v>
      </c>
      <c r="G13">
        <v>995</v>
      </c>
      <c r="H13">
        <v>0.28000000000000003</v>
      </c>
      <c r="I13">
        <v>218.1</v>
      </c>
      <c r="J13">
        <v>0.46</v>
      </c>
    </row>
    <row r="14" spans="1:10" x14ac:dyDescent="0.25">
      <c r="A14">
        <v>11</v>
      </c>
      <c r="C14">
        <v>3.77</v>
      </c>
      <c r="D14">
        <v>0.04</v>
      </c>
      <c r="E14">
        <v>0.217</v>
      </c>
      <c r="F14">
        <v>0.86</v>
      </c>
      <c r="G14" t="s">
        <v>11</v>
      </c>
      <c r="H14" t="s">
        <v>11</v>
      </c>
      <c r="I14" t="s">
        <v>11</v>
      </c>
      <c r="J14" t="s">
        <v>11</v>
      </c>
    </row>
    <row r="15" spans="1:10" x14ac:dyDescent="0.25">
      <c r="A15">
        <v>12</v>
      </c>
      <c r="C15">
        <v>4.383</v>
      </c>
      <c r="D15">
        <v>0.26</v>
      </c>
      <c r="E15">
        <v>1.4654</v>
      </c>
      <c r="F15">
        <v>2.91</v>
      </c>
      <c r="G15">
        <v>987</v>
      </c>
      <c r="H15">
        <v>1.53</v>
      </c>
      <c r="I15">
        <v>221.2</v>
      </c>
      <c r="J15">
        <v>0.79</v>
      </c>
    </row>
    <row r="16" spans="1:10" x14ac:dyDescent="0.25">
      <c r="A16">
        <v>13</v>
      </c>
      <c r="C16">
        <v>5.94</v>
      </c>
      <c r="D16">
        <v>0</v>
      </c>
      <c r="E16">
        <v>2.4500000000000001E-2</v>
      </c>
      <c r="F16">
        <v>0.19</v>
      </c>
      <c r="G16">
        <v>740</v>
      </c>
      <c r="H16">
        <v>44.16</v>
      </c>
      <c r="I16">
        <v>270.5</v>
      </c>
      <c r="J16">
        <v>6.65</v>
      </c>
    </row>
    <row r="17" spans="1:10" x14ac:dyDescent="0.25">
      <c r="A17">
        <v>14</v>
      </c>
      <c r="C17">
        <v>7.04</v>
      </c>
      <c r="D17">
        <v>0</v>
      </c>
      <c r="E17">
        <v>8.0000000000000004E-4</v>
      </c>
      <c r="F17">
        <v>2.2400000000000002</v>
      </c>
      <c r="G17">
        <v>965</v>
      </c>
      <c r="H17">
        <v>3.61</v>
      </c>
      <c r="I17">
        <v>216.9</v>
      </c>
      <c r="J17">
        <v>1.93</v>
      </c>
    </row>
    <row r="18" spans="1:10" x14ac:dyDescent="0.25">
      <c r="A18">
        <v>15</v>
      </c>
      <c r="B18" t="s">
        <v>110</v>
      </c>
      <c r="C18">
        <v>8.3369999999999997</v>
      </c>
      <c r="D18">
        <v>79.930000000000007</v>
      </c>
      <c r="E18">
        <v>452.00029999999998</v>
      </c>
      <c r="F18">
        <v>776.51</v>
      </c>
      <c r="G18">
        <v>964</v>
      </c>
      <c r="H18">
        <v>1.72</v>
      </c>
      <c r="I18">
        <v>224.7</v>
      </c>
      <c r="J18">
        <v>1.66</v>
      </c>
    </row>
    <row r="19" spans="1:10" x14ac:dyDescent="0.25">
      <c r="A19">
        <v>16</v>
      </c>
      <c r="B19" t="s">
        <v>107</v>
      </c>
      <c r="C19">
        <v>9.9169999999999998</v>
      </c>
      <c r="D19">
        <v>0.74</v>
      </c>
      <c r="E19">
        <v>4.1851000000000003</v>
      </c>
      <c r="F19">
        <v>3.37</v>
      </c>
      <c r="G19">
        <v>989</v>
      </c>
      <c r="H19">
        <v>1.22</v>
      </c>
      <c r="I19">
        <v>234.8</v>
      </c>
      <c r="J19">
        <v>1.26</v>
      </c>
    </row>
    <row r="20" spans="1:10" x14ac:dyDescent="0.25">
      <c r="A20">
        <v>17</v>
      </c>
      <c r="C20">
        <v>10.18</v>
      </c>
      <c r="D20">
        <v>0</v>
      </c>
      <c r="E20">
        <v>9.7000000000000003E-3</v>
      </c>
      <c r="F20">
        <v>0.94</v>
      </c>
      <c r="G20">
        <v>1000</v>
      </c>
      <c r="H20">
        <v>0</v>
      </c>
      <c r="I20">
        <v>232.3</v>
      </c>
      <c r="J20">
        <v>0.09</v>
      </c>
    </row>
    <row r="21" spans="1:10" x14ac:dyDescent="0.25">
      <c r="A21">
        <v>18</v>
      </c>
      <c r="B21" t="s">
        <v>18</v>
      </c>
      <c r="C21">
        <v>10.49</v>
      </c>
      <c r="D21">
        <v>5.13</v>
      </c>
      <c r="E21">
        <v>29.016300000000001</v>
      </c>
      <c r="F21">
        <v>208.04</v>
      </c>
      <c r="G21">
        <v>994</v>
      </c>
      <c r="H21">
        <v>0.64</v>
      </c>
      <c r="I21">
        <v>225.3</v>
      </c>
      <c r="J21">
        <v>0.89</v>
      </c>
    </row>
    <row r="22" spans="1:10" x14ac:dyDescent="0.25">
      <c r="A22">
        <v>19</v>
      </c>
      <c r="B22" t="s">
        <v>14</v>
      </c>
      <c r="C22">
        <v>11.45</v>
      </c>
      <c r="D22">
        <v>3.41</v>
      </c>
      <c r="E22">
        <v>19.285599999999999</v>
      </c>
      <c r="F22">
        <v>3.97</v>
      </c>
      <c r="G22">
        <v>944</v>
      </c>
      <c r="H22">
        <v>4.43</v>
      </c>
      <c r="I22">
        <v>226.3</v>
      </c>
      <c r="J22">
        <v>3.19</v>
      </c>
    </row>
    <row r="23" spans="1:10" x14ac:dyDescent="0.25">
      <c r="A23" t="s">
        <v>12</v>
      </c>
      <c r="D23">
        <v>79.930000000000007</v>
      </c>
      <c r="E23">
        <v>452.00029999999998</v>
      </c>
      <c r="F23">
        <v>776.51</v>
      </c>
      <c r="G23">
        <v>1000</v>
      </c>
      <c r="H23">
        <v>44.16</v>
      </c>
      <c r="J23">
        <v>6.65</v>
      </c>
    </row>
    <row r="24" spans="1:10" x14ac:dyDescent="0.25">
      <c r="A24" t="s">
        <v>13</v>
      </c>
      <c r="D24">
        <v>0</v>
      </c>
      <c r="E24">
        <v>8.0000000000000004E-4</v>
      </c>
      <c r="F24">
        <v>0.19</v>
      </c>
      <c r="G24">
        <v>740</v>
      </c>
      <c r="H24">
        <v>0</v>
      </c>
      <c r="J24">
        <v>7.0000000000000007E-2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CALCULATED RESULTS FINAL</vt:lpstr>
      <vt:lpstr>Sheet1</vt:lpstr>
      <vt:lpstr>REVISED RESULTS FINAL</vt:lpstr>
      <vt:lpstr>REVISED RESULTS FINAL (2)</vt:lpstr>
      <vt:lpstr>Baseline Indoles</vt:lpstr>
      <vt:lpstr>Change Over Time</vt:lpstr>
      <vt:lpstr>Patterns Across Subjects</vt:lpstr>
      <vt:lpstr>Pre vs. Post Treatment</vt:lpstr>
      <vt:lpstr>Trends</vt:lpstr>
      <vt:lpstr>Retention times</vt:lpstr>
      <vt:lpstr>Labels</vt:lpstr>
      <vt:lpstr>Standards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Lavado Lab</dc:creator>
  <cp:lastModifiedBy>Choudhury, Ankan</cp:lastModifiedBy>
  <dcterms:created xsi:type="dcterms:W3CDTF">2024-09-20T20:50:40Z</dcterms:created>
  <dcterms:modified xsi:type="dcterms:W3CDTF">2025-02-25T22:08:00Z</dcterms:modified>
</cp:coreProperties>
</file>