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ecast" sheetId="2" r:id="rId5"/>
  </sheets>
  <definedNames/>
  <calcPr/>
</workbook>
</file>

<file path=xl/sharedStrings.xml><?xml version="1.0" encoding="utf-8"?>
<sst xmlns="http://schemas.openxmlformats.org/spreadsheetml/2006/main" count="16" uniqueCount="16">
  <si>
    <t>yhat</t>
  </si>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</sst>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#,##0.00;(#,##0.00)"/>
    <numFmt numFmtId="166" formatCode="m/d/yyyy h:mm:ss"/>
    <numFmt numFmtId="167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Sheet1!$B$2:$B$282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Sheet1!$C$2:$C$282</c:f>
              <c:numCache/>
            </c:numRef>
          </c:val>
          <c:smooth val="0"/>
        </c:ser>
        <c:axId val="1141720217"/>
        <c:axId val="1927594209"/>
      </c:lineChart>
      <c:catAx>
        <c:axId val="1141720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594209"/>
      </c:catAx>
      <c:valAx>
        <c:axId val="1927594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1720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yhat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Sheet1!$C$254:$C$286</c:f>
              <c:numCache/>
            </c:numRef>
          </c:val>
          <c:smooth val="0"/>
        </c:ser>
        <c:axId val="445377610"/>
        <c:axId val="194509296"/>
      </c:lineChart>
      <c:catAx>
        <c:axId val="445377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09296"/>
      </c:catAx>
      <c:valAx>
        <c:axId val="194509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377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11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247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IFERROR(__xludf.DUMMYFUNCTION("GOOGLEFINANCE(""TSLA"",""price"",DATE(2021,5,27),DATE(2022,5,27))"),"Date")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4">
        <f>IFERROR(__xludf.DUMMYFUNCTION("""COMPUTED_VALUE"""),44343.66666666667)</f>
        <v>44343.66667</v>
      </c>
      <c r="B2" s="2">
        <f>IFERROR(__xludf.DUMMYFUNCTION("""COMPUTED_VALUE"""),210.28)</f>
        <v>210.28</v>
      </c>
      <c r="C2" s="3">
        <v>59.7268727004366</v>
      </c>
    </row>
    <row r="3">
      <c r="A3" s="4">
        <f>IFERROR(__xludf.DUMMYFUNCTION("""COMPUTED_VALUE"""),44344.66666666667)</f>
        <v>44344.66667</v>
      </c>
      <c r="B3" s="2">
        <f>IFERROR(__xludf.DUMMYFUNCTION("""COMPUTED_VALUE"""),208.41)</f>
        <v>208.41</v>
      </c>
      <c r="C3" s="3">
        <v>64.9991653071334</v>
      </c>
    </row>
    <row r="4">
      <c r="A4" s="4">
        <f>IFERROR(__xludf.DUMMYFUNCTION("""COMPUTED_VALUE"""),44348.66666666667)</f>
        <v>44348.66667</v>
      </c>
      <c r="B4" s="2">
        <f>IFERROR(__xludf.DUMMYFUNCTION("""COMPUTED_VALUE"""),207.97)</f>
        <v>207.97</v>
      </c>
      <c r="C4" s="3">
        <v>65.6872555043146</v>
      </c>
    </row>
    <row r="5">
      <c r="A5" s="4">
        <f>IFERROR(__xludf.DUMMYFUNCTION("""COMPUTED_VALUE"""),44349.66666666667)</f>
        <v>44349.66667</v>
      </c>
      <c r="B5" s="2">
        <f>IFERROR(__xludf.DUMMYFUNCTION("""COMPUTED_VALUE"""),201.71)</f>
        <v>201.71</v>
      </c>
      <c r="C5" s="3">
        <v>67.1339170652074</v>
      </c>
    </row>
    <row r="6">
      <c r="A6" s="4">
        <f>IFERROR(__xludf.DUMMYFUNCTION("""COMPUTED_VALUE"""),44350.66666666667)</f>
        <v>44350.66667</v>
      </c>
      <c r="B6" s="2">
        <f>IFERROR(__xludf.DUMMYFUNCTION("""COMPUTED_VALUE"""),190.95)</f>
        <v>190.95</v>
      </c>
      <c r="C6" s="3">
        <v>65.0136501694177</v>
      </c>
    </row>
    <row r="7">
      <c r="A7" s="4">
        <f>IFERROR(__xludf.DUMMYFUNCTION("""COMPUTED_VALUE"""),44351.66666666667)</f>
        <v>44351.66667</v>
      </c>
      <c r="B7" s="2">
        <f>IFERROR(__xludf.DUMMYFUNCTION("""COMPUTED_VALUE"""),199.68)</f>
        <v>199.68</v>
      </c>
      <c r="C7" s="3">
        <v>72.2950714950707</v>
      </c>
    </row>
    <row r="8">
      <c r="A8" s="4">
        <f>IFERROR(__xludf.DUMMYFUNCTION("""COMPUTED_VALUE"""),44354.66666666667)</f>
        <v>44354.66667</v>
      </c>
      <c r="B8" s="2">
        <f>IFERROR(__xludf.DUMMYFUNCTION("""COMPUTED_VALUE"""),201.71)</f>
        <v>201.71</v>
      </c>
      <c r="C8" s="3">
        <v>77.5673641017803</v>
      </c>
    </row>
    <row r="9">
      <c r="A9" s="4">
        <f>IFERROR(__xludf.DUMMYFUNCTION("""COMPUTED_VALUE"""),44355.66666666667)</f>
        <v>44355.66667</v>
      </c>
      <c r="B9" s="2">
        <f>IFERROR(__xludf.DUMMYFUNCTION("""COMPUTED_VALUE"""),201.2)</f>
        <v>201.2</v>
      </c>
      <c r="C9" s="3">
        <v>78.2554542989466</v>
      </c>
    </row>
    <row r="10">
      <c r="A10" s="4">
        <f>IFERROR(__xludf.DUMMYFUNCTION("""COMPUTED_VALUE"""),44356.66666666667)</f>
        <v>44356.66667</v>
      </c>
      <c r="B10" s="2">
        <f>IFERROR(__xludf.DUMMYFUNCTION("""COMPUTED_VALUE"""),199.59)</f>
        <v>199.59</v>
      </c>
      <c r="C10" s="3">
        <v>79.702115859818</v>
      </c>
    </row>
    <row r="11">
      <c r="A11" s="4">
        <f>IFERROR(__xludf.DUMMYFUNCTION("""COMPUTED_VALUE"""),44357.66666666667)</f>
        <v>44357.66667</v>
      </c>
      <c r="B11" s="2">
        <f>IFERROR(__xludf.DUMMYFUNCTION("""COMPUTED_VALUE"""),203.37)</f>
        <v>203.37</v>
      </c>
      <c r="C11" s="3">
        <v>77.5818489523299</v>
      </c>
    </row>
    <row r="12">
      <c r="A12" s="4">
        <f>IFERROR(__xludf.DUMMYFUNCTION("""COMPUTED_VALUE"""),44358.66666666667)</f>
        <v>44358.66667</v>
      </c>
      <c r="B12" s="2">
        <f>IFERROR(__xludf.DUMMYFUNCTION("""COMPUTED_VALUE"""),203.3)</f>
        <v>203.3</v>
      </c>
      <c r="C12" s="3">
        <v>84.8632702427529</v>
      </c>
    </row>
    <row r="13">
      <c r="A13" s="4">
        <f>IFERROR(__xludf.DUMMYFUNCTION("""COMPUTED_VALUE"""),44361.66666666667)</f>
        <v>44361.66667</v>
      </c>
      <c r="B13" s="2">
        <f>IFERROR(__xludf.DUMMYFUNCTION("""COMPUTED_VALUE"""),205.9)</f>
        <v>205.9</v>
      </c>
      <c r="C13" s="3">
        <v>90.1355628377353</v>
      </c>
    </row>
    <row r="14">
      <c r="A14" s="4">
        <f>IFERROR(__xludf.DUMMYFUNCTION("""COMPUTED_VALUE"""),44362.66666666667)</f>
        <v>44362.66667</v>
      </c>
      <c r="B14" s="2">
        <f>IFERROR(__xludf.DUMMYFUNCTION("""COMPUTED_VALUE"""),199.79)</f>
        <v>199.79</v>
      </c>
      <c r="C14" s="3">
        <v>90.8236530232045</v>
      </c>
    </row>
    <row r="15">
      <c r="A15" s="4">
        <f>IFERROR(__xludf.DUMMYFUNCTION("""COMPUTED_VALUE"""),44363.66666666667)</f>
        <v>44363.66667</v>
      </c>
      <c r="B15" s="2">
        <f>IFERROR(__xludf.DUMMYFUNCTION("""COMPUTED_VALUE"""),201.62)</f>
        <v>201.62</v>
      </c>
      <c r="C15" s="3">
        <v>92.2703145723503</v>
      </c>
    </row>
    <row r="16">
      <c r="A16" s="4">
        <f>IFERROR(__xludf.DUMMYFUNCTION("""COMPUTED_VALUE"""),44364.66666666667)</f>
        <v>44364.66667</v>
      </c>
      <c r="B16" s="2">
        <f>IFERROR(__xludf.DUMMYFUNCTION("""COMPUTED_VALUE"""),205.53)</f>
        <v>205.53</v>
      </c>
      <c r="C16" s="3">
        <v>90.1500476648564</v>
      </c>
    </row>
    <row r="17">
      <c r="A17" s="4">
        <f>IFERROR(__xludf.DUMMYFUNCTION("""COMPUTED_VALUE"""),44365.66666666667)</f>
        <v>44365.66667</v>
      </c>
      <c r="B17" s="2">
        <f>IFERROR(__xludf.DUMMYFUNCTION("""COMPUTED_VALUE"""),207.77)</f>
        <v>207.77</v>
      </c>
      <c r="C17" s="3">
        <v>97.4314689552911</v>
      </c>
    </row>
    <row r="18">
      <c r="A18" s="4">
        <f>IFERROR(__xludf.DUMMYFUNCTION("""COMPUTED_VALUE"""),44368.66666666667)</f>
        <v>44368.66667</v>
      </c>
      <c r="B18" s="2">
        <f>IFERROR(__xludf.DUMMYFUNCTION("""COMPUTED_VALUE"""),206.94)</f>
        <v>206.94</v>
      </c>
      <c r="C18" s="3">
        <v>102.703761550274</v>
      </c>
    </row>
    <row r="19">
      <c r="A19" s="4">
        <f>IFERROR(__xludf.DUMMYFUNCTION("""COMPUTED_VALUE"""),44369.66666666667)</f>
        <v>44369.66667</v>
      </c>
      <c r="B19" s="2">
        <f>IFERROR(__xludf.DUMMYFUNCTION("""COMPUTED_VALUE"""),207.9)</f>
        <v>207.9</v>
      </c>
      <c r="C19" s="3">
        <v>103.391851749856</v>
      </c>
    </row>
    <row r="20">
      <c r="A20" s="4">
        <f>IFERROR(__xludf.DUMMYFUNCTION("""COMPUTED_VALUE"""),44370.66666666667)</f>
        <v>44370.66667</v>
      </c>
      <c r="B20" s="2">
        <f>IFERROR(__xludf.DUMMYFUNCTION("""COMPUTED_VALUE"""),218.86)</f>
        <v>218.86</v>
      </c>
      <c r="C20" s="3">
        <v>104.838513313117</v>
      </c>
    </row>
    <row r="21">
      <c r="A21" s="4">
        <f>IFERROR(__xludf.DUMMYFUNCTION("""COMPUTED_VALUE"""),44371.66666666667)</f>
        <v>44371.66667</v>
      </c>
      <c r="B21" s="2">
        <f>IFERROR(__xludf.DUMMYFUNCTION("""COMPUTED_VALUE"""),226.61)</f>
        <v>226.61</v>
      </c>
      <c r="C21" s="3">
        <v>109.999667752559</v>
      </c>
    </row>
    <row r="22">
      <c r="A22" s="4">
        <f>IFERROR(__xludf.DUMMYFUNCTION("""COMPUTED_VALUE"""),44372.66666666667)</f>
        <v>44372.66667</v>
      </c>
      <c r="B22" s="2">
        <f>IFERROR(__xludf.DUMMYFUNCTION("""COMPUTED_VALUE"""),223.96)</f>
        <v>223.96</v>
      </c>
      <c r="C22" s="3">
        <v>115.271960361665</v>
      </c>
    </row>
    <row r="23">
      <c r="A23" s="4">
        <f>IFERROR(__xludf.DUMMYFUNCTION("""COMPUTED_VALUE"""),44375.66666666667)</f>
        <v>44375.66667</v>
      </c>
      <c r="B23" s="2">
        <f>IFERROR(__xludf.DUMMYFUNCTION("""COMPUTED_VALUE"""),229.57)</f>
        <v>229.57</v>
      </c>
      <c r="C23" s="3">
        <v>115.960050561238</v>
      </c>
    </row>
    <row r="24">
      <c r="A24" s="4">
        <f>IFERROR(__xludf.DUMMYFUNCTION("""COMPUTED_VALUE"""),44376.66666666667)</f>
        <v>44376.66667</v>
      </c>
      <c r="B24" s="2">
        <f>IFERROR(__xludf.DUMMYFUNCTION("""COMPUTED_VALUE"""),226.92)</f>
        <v>226.92</v>
      </c>
      <c r="C24" s="3">
        <v>117.406712124524</v>
      </c>
    </row>
    <row r="25">
      <c r="A25" s="4">
        <f>IFERROR(__xludf.DUMMYFUNCTION("""COMPUTED_VALUE"""),44377.66666666667)</f>
        <v>44377.66667</v>
      </c>
      <c r="B25" s="2">
        <f>IFERROR(__xludf.DUMMYFUNCTION("""COMPUTED_VALUE"""),226.57)</f>
        <v>226.57</v>
      </c>
      <c r="C25" s="3">
        <v>115.286445231162</v>
      </c>
    </row>
    <row r="26">
      <c r="A26" s="4">
        <f>IFERROR(__xludf.DUMMYFUNCTION("""COMPUTED_VALUE"""),44378.66666666667)</f>
        <v>44378.66667</v>
      </c>
      <c r="B26" s="2">
        <f>IFERROR(__xludf.DUMMYFUNCTION("""COMPUTED_VALUE"""),225.97)</f>
        <v>225.97</v>
      </c>
      <c r="C26" s="3">
        <v>122.56786656393</v>
      </c>
    </row>
    <row r="27">
      <c r="A27" s="4">
        <f>IFERROR(__xludf.DUMMYFUNCTION("""COMPUTED_VALUE"""),44379.66666666667)</f>
        <v>44379.66667</v>
      </c>
      <c r="B27" s="2">
        <f>IFERROR(__xludf.DUMMYFUNCTION("""COMPUTED_VALUE"""),226.3)</f>
        <v>226.3</v>
      </c>
      <c r="C27" s="3">
        <v>127.84015943173</v>
      </c>
    </row>
    <row r="28">
      <c r="A28" s="4">
        <f>IFERROR(__xludf.DUMMYFUNCTION("""COMPUTED_VALUE"""),44383.66666666667)</f>
        <v>44383.66667</v>
      </c>
      <c r="B28" s="2">
        <f>IFERROR(__xludf.DUMMYFUNCTION("""COMPUTED_VALUE"""),219.86)</f>
        <v>219.86</v>
      </c>
      <c r="C28" s="3">
        <v>128.528249890025</v>
      </c>
    </row>
    <row r="29">
      <c r="A29" s="4">
        <f>IFERROR(__xludf.DUMMYFUNCTION("""COMPUTED_VALUE"""),44384.66666666667)</f>
        <v>44384.66667</v>
      </c>
      <c r="B29" s="2">
        <f>IFERROR(__xludf.DUMMYFUNCTION("""COMPUTED_VALUE"""),214.88)</f>
        <v>214.88</v>
      </c>
      <c r="C29" s="3">
        <v>129.974911712004</v>
      </c>
    </row>
    <row r="30">
      <c r="A30" s="4">
        <f>IFERROR(__xludf.DUMMYFUNCTION("""COMPUTED_VALUE"""),44385.66666666667)</f>
        <v>44385.66667</v>
      </c>
      <c r="B30" s="2">
        <f>IFERROR(__xludf.DUMMYFUNCTION("""COMPUTED_VALUE"""),217.6)</f>
        <v>217.6</v>
      </c>
      <c r="C30" s="3">
        <v>127.854645077347</v>
      </c>
    </row>
    <row r="31">
      <c r="A31" s="4">
        <f>IFERROR(__xludf.DUMMYFUNCTION("""COMPUTED_VALUE"""),44386.66666666667)</f>
        <v>44386.66667</v>
      </c>
      <c r="B31" s="2">
        <f>IFERROR(__xludf.DUMMYFUNCTION("""COMPUTED_VALUE"""),218.98)</f>
        <v>218.98</v>
      </c>
      <c r="C31" s="3">
        <v>135.136067186258</v>
      </c>
    </row>
    <row r="32">
      <c r="A32" s="4">
        <f>IFERROR(__xludf.DUMMYFUNCTION("""COMPUTED_VALUE"""),44389.66666666667)</f>
        <v>44389.66667</v>
      </c>
      <c r="B32" s="2">
        <f>IFERROR(__xludf.DUMMYFUNCTION("""COMPUTED_VALUE"""),228.57)</f>
        <v>228.57</v>
      </c>
      <c r="C32" s="3">
        <v>140.40836005402</v>
      </c>
    </row>
    <row r="33">
      <c r="A33" s="4">
        <f>IFERROR(__xludf.DUMMYFUNCTION("""COMPUTED_VALUE"""),44390.66666666667)</f>
        <v>44390.66667</v>
      </c>
      <c r="B33" s="2">
        <f>IFERROR(__xludf.DUMMYFUNCTION("""COMPUTED_VALUE"""),222.85)</f>
        <v>222.85</v>
      </c>
      <c r="C33" s="3">
        <v>141.096450512317</v>
      </c>
    </row>
    <row r="34">
      <c r="A34" s="4">
        <f>IFERROR(__xludf.DUMMYFUNCTION("""COMPUTED_VALUE"""),44391.66666666667)</f>
        <v>44391.66667</v>
      </c>
      <c r="B34" s="2">
        <f>IFERROR(__xludf.DUMMYFUNCTION("""COMPUTED_VALUE"""),217.79)</f>
        <v>217.79</v>
      </c>
      <c r="C34" s="3">
        <v>142.5431123343</v>
      </c>
    </row>
    <row r="35">
      <c r="A35" s="4">
        <f>IFERROR(__xludf.DUMMYFUNCTION("""COMPUTED_VALUE"""),44392.66666666667)</f>
        <v>44392.66667</v>
      </c>
      <c r="B35" s="2">
        <f>IFERROR(__xludf.DUMMYFUNCTION("""COMPUTED_VALUE"""),216.87)</f>
        <v>216.87</v>
      </c>
      <c r="C35" s="3">
        <v>140.422846016798</v>
      </c>
    </row>
    <row r="36">
      <c r="A36" s="4">
        <f>IFERROR(__xludf.DUMMYFUNCTION("""COMPUTED_VALUE"""),44393.66666666667)</f>
        <v>44393.66667</v>
      </c>
      <c r="B36" s="2">
        <f>IFERROR(__xludf.DUMMYFUNCTION("""COMPUTED_VALUE"""),214.74)</f>
        <v>214.74</v>
      </c>
      <c r="C36" s="3">
        <v>147.704269077241</v>
      </c>
    </row>
    <row r="37">
      <c r="A37" s="4">
        <f>IFERROR(__xludf.DUMMYFUNCTION("""COMPUTED_VALUE"""),44396.66666666667)</f>
        <v>44396.66667</v>
      </c>
      <c r="B37" s="2">
        <f>IFERROR(__xludf.DUMMYFUNCTION("""COMPUTED_VALUE"""),215.41)</f>
        <v>215.41</v>
      </c>
      <c r="C37" s="3">
        <v>152.976562262212</v>
      </c>
    </row>
    <row r="38">
      <c r="A38" s="4">
        <f>IFERROR(__xludf.DUMMYFUNCTION("""COMPUTED_VALUE"""),44397.66666666667)</f>
        <v>44397.66667</v>
      </c>
      <c r="B38" s="2">
        <f>IFERROR(__xludf.DUMMYFUNCTION("""COMPUTED_VALUE"""),220.17)</f>
        <v>220.17</v>
      </c>
      <c r="C38" s="3">
        <v>153.664653037665</v>
      </c>
    </row>
    <row r="39">
      <c r="A39" s="4">
        <f>IFERROR(__xludf.DUMMYFUNCTION("""COMPUTED_VALUE"""),44398.66666666667)</f>
        <v>44398.66667</v>
      </c>
      <c r="B39" s="2">
        <f>IFERROR(__xludf.DUMMYFUNCTION("""COMPUTED_VALUE"""),218.43)</f>
        <v>218.43</v>
      </c>
      <c r="C39" s="3">
        <v>155.111315176815</v>
      </c>
    </row>
    <row r="40">
      <c r="A40" s="4">
        <f>IFERROR(__xludf.DUMMYFUNCTION("""COMPUTED_VALUE"""),44399.66666666667)</f>
        <v>44399.66667</v>
      </c>
      <c r="B40" s="2">
        <f>IFERROR(__xludf.DUMMYFUNCTION("""COMPUTED_VALUE"""),216.42)</f>
        <v>216.42</v>
      </c>
      <c r="C40" s="3">
        <v>152.991048859316</v>
      </c>
    </row>
    <row r="41">
      <c r="A41" s="4">
        <f>IFERROR(__xludf.DUMMYFUNCTION("""COMPUTED_VALUE"""),44400.66666666667)</f>
        <v>44400.66667</v>
      </c>
      <c r="B41" s="2">
        <f>IFERROR(__xludf.DUMMYFUNCTION("""COMPUTED_VALUE"""),214.46)</f>
        <v>214.46</v>
      </c>
      <c r="C41" s="3">
        <v>160.272471919771</v>
      </c>
    </row>
    <row r="42">
      <c r="A42" s="4">
        <f>IFERROR(__xludf.DUMMYFUNCTION("""COMPUTED_VALUE"""),44403.66666666667)</f>
        <v>44403.66667</v>
      </c>
      <c r="B42" s="2">
        <f>IFERROR(__xludf.DUMMYFUNCTION("""COMPUTED_VALUE"""),219.21)</f>
        <v>219.21</v>
      </c>
      <c r="C42" s="3">
        <v>165.54476510473</v>
      </c>
    </row>
    <row r="43">
      <c r="A43" s="4">
        <f>IFERROR(__xludf.DUMMYFUNCTION("""COMPUTED_VALUE"""),44404.66666666667)</f>
        <v>44404.66667</v>
      </c>
      <c r="B43" s="2">
        <f>IFERROR(__xludf.DUMMYFUNCTION("""COMPUTED_VALUE"""),214.93)</f>
        <v>214.93</v>
      </c>
      <c r="C43" s="3">
        <v>166.232856387008</v>
      </c>
    </row>
    <row r="44">
      <c r="A44" s="4">
        <f>IFERROR(__xludf.DUMMYFUNCTION("""COMPUTED_VALUE"""),44405.66666666667)</f>
        <v>44405.66667</v>
      </c>
      <c r="B44" s="2">
        <f>IFERROR(__xludf.DUMMYFUNCTION("""COMPUTED_VALUE"""),215.66)</f>
        <v>215.66</v>
      </c>
      <c r="C44" s="3">
        <v>167.679519032965</v>
      </c>
    </row>
    <row r="45">
      <c r="A45" s="4">
        <f>IFERROR(__xludf.DUMMYFUNCTION("""COMPUTED_VALUE"""),44406.66666666667)</f>
        <v>44406.66667</v>
      </c>
      <c r="B45" s="2">
        <f>IFERROR(__xludf.DUMMYFUNCTION("""COMPUTED_VALUE"""),225.78)</f>
        <v>225.78</v>
      </c>
      <c r="C45" s="3">
        <v>165.559253222304</v>
      </c>
    </row>
    <row r="46">
      <c r="A46" s="4">
        <f>IFERROR(__xludf.DUMMYFUNCTION("""COMPUTED_VALUE"""),44407.66666666667)</f>
        <v>44407.66667</v>
      </c>
      <c r="B46" s="2">
        <f>IFERROR(__xludf.DUMMYFUNCTION("""COMPUTED_VALUE"""),229.07)</f>
        <v>229.07</v>
      </c>
      <c r="C46" s="3">
        <v>172.840677803211</v>
      </c>
    </row>
    <row r="47">
      <c r="A47" s="4">
        <f>IFERROR(__xludf.DUMMYFUNCTION("""COMPUTED_VALUE"""),44410.66666666667)</f>
        <v>44410.66667</v>
      </c>
      <c r="B47" s="2">
        <f>IFERROR(__xludf.DUMMYFUNCTION("""COMPUTED_VALUE"""),236.56)</f>
        <v>236.56</v>
      </c>
      <c r="C47" s="3">
        <v>178.112971494971</v>
      </c>
    </row>
    <row r="48">
      <c r="A48" s="4">
        <f>IFERROR(__xludf.DUMMYFUNCTION("""COMPUTED_VALUE"""),44411.66666666667)</f>
        <v>44411.66667</v>
      </c>
      <c r="B48" s="2">
        <f>IFERROR(__xludf.DUMMYFUNCTION("""COMPUTED_VALUE"""),236.58)</f>
        <v>236.58</v>
      </c>
      <c r="C48" s="3">
        <v>178.801062777251</v>
      </c>
    </row>
    <row r="49">
      <c r="A49" s="4">
        <f>IFERROR(__xludf.DUMMYFUNCTION("""COMPUTED_VALUE"""),44412.66666666667)</f>
        <v>44412.66667</v>
      </c>
      <c r="B49" s="2">
        <f>IFERROR(__xludf.DUMMYFUNCTION("""COMPUTED_VALUE"""),236.97)</f>
        <v>236.97</v>
      </c>
      <c r="C49" s="3">
        <v>180.247725423202</v>
      </c>
    </row>
    <row r="50">
      <c r="A50" s="4">
        <f>IFERROR(__xludf.DUMMYFUNCTION("""COMPUTED_VALUE"""),44413.66666666667)</f>
        <v>44413.66667</v>
      </c>
      <c r="B50" s="2">
        <f>IFERROR(__xludf.DUMMYFUNCTION("""COMPUTED_VALUE"""),238.21)</f>
        <v>238.21</v>
      </c>
      <c r="C50" s="3">
        <v>178.127459612562</v>
      </c>
    </row>
    <row r="51">
      <c r="A51" s="4">
        <f>IFERROR(__xludf.DUMMYFUNCTION("""COMPUTED_VALUE"""),44414.66666666667)</f>
        <v>44414.66667</v>
      </c>
      <c r="B51" s="2">
        <f>IFERROR(__xludf.DUMMYFUNCTION("""COMPUTED_VALUE"""),233.03)</f>
        <v>233.03</v>
      </c>
      <c r="C51" s="3">
        <v>190.681210340912</v>
      </c>
    </row>
    <row r="52">
      <c r="A52" s="4">
        <f>IFERROR(__xludf.DUMMYFUNCTION("""COMPUTED_VALUE"""),44417.66666666667)</f>
        <v>44417.66667</v>
      </c>
      <c r="B52" s="2">
        <f>IFERROR(__xludf.DUMMYFUNCTION("""COMPUTED_VALUE"""),237.92)</f>
        <v>237.92</v>
      </c>
      <c r="C52" s="3">
        <v>191.369309737105</v>
      </c>
    </row>
    <row r="53">
      <c r="A53" s="4">
        <f>IFERROR(__xludf.DUMMYFUNCTION("""COMPUTED_VALUE"""),44418.66666666667)</f>
        <v>44418.66667</v>
      </c>
      <c r="B53" s="2">
        <f>IFERROR(__xludf.DUMMYFUNCTION("""COMPUTED_VALUE"""),236.66)</f>
        <v>236.66</v>
      </c>
      <c r="C53" s="3">
        <v>192.815980497011</v>
      </c>
    </row>
    <row r="54">
      <c r="A54" s="4">
        <f>IFERROR(__xludf.DUMMYFUNCTION("""COMPUTED_VALUE"""),44419.66666666667)</f>
        <v>44419.66667</v>
      </c>
      <c r="B54" s="2">
        <f>IFERROR(__xludf.DUMMYFUNCTION("""COMPUTED_VALUE"""),235.94)</f>
        <v>235.94</v>
      </c>
      <c r="C54" s="3">
        <v>190.695722800224</v>
      </c>
    </row>
    <row r="55">
      <c r="A55" s="4">
        <f>IFERROR(__xludf.DUMMYFUNCTION("""COMPUTED_VALUE"""),44420.66666666667)</f>
        <v>44420.66667</v>
      </c>
      <c r="B55" s="2">
        <f>IFERROR(__xludf.DUMMYFUNCTION("""COMPUTED_VALUE"""),240.75)</f>
        <v>240.75</v>
      </c>
      <c r="C55" s="3">
        <v>197.977171722916</v>
      </c>
    </row>
    <row r="56">
      <c r="A56" s="4">
        <f>IFERROR(__xludf.DUMMYFUNCTION("""COMPUTED_VALUE"""),44421.66666666667)</f>
        <v>44421.66667</v>
      </c>
      <c r="B56" s="2">
        <f>IFERROR(__xludf.DUMMYFUNCTION("""COMPUTED_VALUE"""),239.06)</f>
        <v>239.06</v>
      </c>
      <c r="C56" s="3">
        <v>203.249473528619</v>
      </c>
    </row>
    <row r="57">
      <c r="A57" s="4">
        <f>IFERROR(__xludf.DUMMYFUNCTION("""COMPUTED_VALUE"""),44424.66666666667)</f>
        <v>44424.66667</v>
      </c>
      <c r="B57" s="2">
        <f>IFERROR(__xludf.DUMMYFUNCTION("""COMPUTED_VALUE"""),228.72)</f>
        <v>228.72</v>
      </c>
      <c r="C57" s="3">
        <v>203.937572924805</v>
      </c>
    </row>
    <row r="58">
      <c r="A58" s="4">
        <f>IFERROR(__xludf.DUMMYFUNCTION("""COMPUTED_VALUE"""),44425.66666666667)</f>
        <v>44425.66667</v>
      </c>
      <c r="B58" s="2">
        <f>IFERROR(__xludf.DUMMYFUNCTION("""COMPUTED_VALUE"""),221.9)</f>
        <v>221.9</v>
      </c>
      <c r="C58" s="3">
        <v>205.384243684694</v>
      </c>
    </row>
    <row r="59">
      <c r="A59" s="4">
        <f>IFERROR(__xludf.DUMMYFUNCTION("""COMPUTED_VALUE"""),44426.66666666667)</f>
        <v>44426.66667</v>
      </c>
      <c r="B59" s="2">
        <f>IFERROR(__xludf.DUMMYFUNCTION("""COMPUTED_VALUE"""),229.66)</f>
        <v>229.66</v>
      </c>
      <c r="C59" s="3">
        <v>203.286327981191</v>
      </c>
    </row>
    <row r="60">
      <c r="A60" s="4">
        <f>IFERROR(__xludf.DUMMYFUNCTION("""COMPUTED_VALUE"""),44427.66666666667)</f>
        <v>44427.66667</v>
      </c>
      <c r="B60" s="2">
        <f>IFERROR(__xludf.DUMMYFUNCTION("""COMPUTED_VALUE"""),224.49)</f>
        <v>224.49</v>
      </c>
      <c r="C60" s="3">
        <v>210.634802883689</v>
      </c>
    </row>
    <row r="61">
      <c r="A61" s="4">
        <f>IFERROR(__xludf.DUMMYFUNCTION("""COMPUTED_VALUE"""),44428.66666666667)</f>
        <v>44428.66667</v>
      </c>
      <c r="B61" s="2">
        <f>IFERROR(__xludf.DUMMYFUNCTION("""COMPUTED_VALUE"""),226.75)</f>
        <v>226.75</v>
      </c>
      <c r="C61" s="3">
        <v>215.929446682656</v>
      </c>
    </row>
    <row r="62">
      <c r="A62" s="4">
        <f>IFERROR(__xludf.DUMMYFUNCTION("""COMPUTED_VALUE"""),44431.66666666667)</f>
        <v>44431.66667</v>
      </c>
      <c r="B62" s="2">
        <f>IFERROR(__xludf.DUMMYFUNCTION("""COMPUTED_VALUE"""),235.43)</f>
        <v>235.43</v>
      </c>
      <c r="C62" s="3">
        <v>216.639888072131</v>
      </c>
    </row>
    <row r="63">
      <c r="A63" s="4">
        <f>IFERROR(__xludf.DUMMYFUNCTION("""COMPUTED_VALUE"""),44432.66666666667)</f>
        <v>44432.66667</v>
      </c>
      <c r="B63" s="2">
        <f>IFERROR(__xludf.DUMMYFUNCTION("""COMPUTED_VALUE"""),236.16)</f>
        <v>236.16</v>
      </c>
      <c r="C63" s="3">
        <v>218.108900825296</v>
      </c>
    </row>
    <row r="64">
      <c r="A64" s="4">
        <f>IFERROR(__xludf.DUMMYFUNCTION("""COMPUTED_VALUE"""),44433.66666666667)</f>
        <v>44433.66667</v>
      </c>
      <c r="B64" s="2">
        <f>IFERROR(__xludf.DUMMYFUNCTION("""COMPUTED_VALUE"""),237.07)</f>
        <v>237.07</v>
      </c>
      <c r="C64" s="3">
        <v>216.010985121805</v>
      </c>
    </row>
    <row r="65">
      <c r="A65" s="4">
        <f>IFERROR(__xludf.DUMMYFUNCTION("""COMPUTED_VALUE"""),44434.66666666667)</f>
        <v>44434.66667</v>
      </c>
      <c r="B65" s="2">
        <f>IFERROR(__xludf.DUMMYFUNCTION("""COMPUTED_VALUE"""),233.72)</f>
        <v>233.72</v>
      </c>
      <c r="C65" s="3">
        <v>223.359460024276</v>
      </c>
    </row>
    <row r="66">
      <c r="A66" s="4">
        <f>IFERROR(__xludf.DUMMYFUNCTION("""COMPUTED_VALUE"""),44435.66666666667)</f>
        <v>44435.66667</v>
      </c>
      <c r="B66" s="2">
        <f>IFERROR(__xludf.DUMMYFUNCTION("""COMPUTED_VALUE"""),237.31)</f>
        <v>237.31</v>
      </c>
      <c r="C66" s="3">
        <v>228.654103823253</v>
      </c>
    </row>
    <row r="67">
      <c r="A67" s="4">
        <f>IFERROR(__xludf.DUMMYFUNCTION("""COMPUTED_VALUE"""),44438.66666666667)</f>
        <v>44438.66667</v>
      </c>
      <c r="B67" s="2">
        <f>IFERROR(__xludf.DUMMYFUNCTION("""COMPUTED_VALUE"""),243.64)</f>
        <v>243.64</v>
      </c>
      <c r="C67" s="3">
        <v>229.419829495174</v>
      </c>
    </row>
    <row r="68">
      <c r="A68" s="4">
        <f>IFERROR(__xludf.DUMMYFUNCTION("""COMPUTED_VALUE"""),44439.66666666667)</f>
        <v>44439.66667</v>
      </c>
      <c r="B68" s="2">
        <f>IFERROR(__xludf.DUMMYFUNCTION("""COMPUTED_VALUE"""),245.24)</f>
        <v>245.24</v>
      </c>
      <c r="C68" s="3">
        <v>230.944126530771</v>
      </c>
    </row>
    <row r="69">
      <c r="A69" s="4">
        <f>IFERROR(__xludf.DUMMYFUNCTION("""COMPUTED_VALUE"""),44440.66666666667)</f>
        <v>44440.66667</v>
      </c>
      <c r="B69" s="2">
        <f>IFERROR(__xludf.DUMMYFUNCTION("""COMPUTED_VALUE"""),244.7)</f>
        <v>244.7</v>
      </c>
      <c r="C69" s="3">
        <v>228.901495109741</v>
      </c>
    </row>
    <row r="70">
      <c r="A70" s="4">
        <f>IFERROR(__xludf.DUMMYFUNCTION("""COMPUTED_VALUE"""),44441.66666666667)</f>
        <v>44441.66667</v>
      </c>
      <c r="B70" s="2">
        <f>IFERROR(__xludf.DUMMYFUNCTION("""COMPUTED_VALUE"""),244.13)</f>
        <v>244.13</v>
      </c>
      <c r="C70" s="3">
        <v>236.41582285953</v>
      </c>
    </row>
    <row r="71">
      <c r="A71" s="4">
        <f>IFERROR(__xludf.DUMMYFUNCTION("""COMPUTED_VALUE"""),44442.66666666667)</f>
        <v>44442.66667</v>
      </c>
      <c r="B71" s="2">
        <f>IFERROR(__xludf.DUMMYFUNCTION("""COMPUTED_VALUE"""),244.52)</f>
        <v>244.52</v>
      </c>
      <c r="C71" s="3">
        <v>241.76575094096</v>
      </c>
    </row>
    <row r="72">
      <c r="A72" s="4">
        <f>IFERROR(__xludf.DUMMYFUNCTION("""COMPUTED_VALUE"""),44446.66666666667)</f>
        <v>44446.66667</v>
      </c>
      <c r="B72" s="2">
        <f>IFERROR(__xludf.DUMMYFUNCTION("""COMPUTED_VALUE"""),250.97)</f>
        <v>250.97</v>
      </c>
      <c r="C72" s="3">
        <v>242.531476612861</v>
      </c>
    </row>
    <row r="73">
      <c r="A73" s="4">
        <f>IFERROR(__xludf.DUMMYFUNCTION("""COMPUTED_VALUE"""),44447.66666666667)</f>
        <v>44447.66667</v>
      </c>
      <c r="B73" s="2">
        <f>IFERROR(__xludf.DUMMYFUNCTION("""COMPUTED_VALUE"""),251.29)</f>
        <v>251.29</v>
      </c>
      <c r="C73" s="3">
        <v>244.055773648482</v>
      </c>
    </row>
    <row r="74">
      <c r="A74" s="4">
        <f>IFERROR(__xludf.DUMMYFUNCTION("""COMPUTED_VALUE"""),44448.66666666667)</f>
        <v>44448.66667</v>
      </c>
      <c r="B74" s="2">
        <f>IFERROR(__xludf.DUMMYFUNCTION("""COMPUTED_VALUE"""),251.62)</f>
        <v>251.62</v>
      </c>
      <c r="C74" s="3">
        <v>242.013142227441</v>
      </c>
    </row>
    <row r="75">
      <c r="A75" s="4">
        <f>IFERROR(__xludf.DUMMYFUNCTION("""COMPUTED_VALUE"""),44449.66666666667)</f>
        <v>44449.66667</v>
      </c>
      <c r="B75" s="2">
        <f>IFERROR(__xludf.DUMMYFUNCTION("""COMPUTED_VALUE"""),245.42)</f>
        <v>245.42</v>
      </c>
      <c r="C75" s="3">
        <v>249.691525607359</v>
      </c>
    </row>
    <row r="76">
      <c r="A76" s="4">
        <f>IFERROR(__xludf.DUMMYFUNCTION("""COMPUTED_VALUE"""),44452.66666666667)</f>
        <v>44452.66667</v>
      </c>
      <c r="B76" s="2">
        <f>IFERROR(__xludf.DUMMYFUNCTION("""COMPUTED_VALUE"""),247.67)</f>
        <v>247.67</v>
      </c>
      <c r="C76" s="3">
        <v>255.09613889885</v>
      </c>
    </row>
    <row r="77">
      <c r="A77" s="4">
        <f>IFERROR(__xludf.DUMMYFUNCTION("""COMPUTED_VALUE"""),44453.66666666667)</f>
        <v>44453.66667</v>
      </c>
      <c r="B77" s="2">
        <f>IFERROR(__xludf.DUMMYFUNCTION("""COMPUTED_VALUE"""),248.16)</f>
        <v>248.16</v>
      </c>
      <c r="C77" s="3">
        <v>255.916549780811</v>
      </c>
    </row>
    <row r="78">
      <c r="A78" s="4">
        <f>IFERROR(__xludf.DUMMYFUNCTION("""COMPUTED_VALUE"""),44454.66666666667)</f>
        <v>44454.66667</v>
      </c>
      <c r="B78" s="2">
        <f>IFERROR(__xludf.DUMMYFUNCTION("""COMPUTED_VALUE"""),251.94)</f>
        <v>251.94</v>
      </c>
      <c r="C78" s="3">
        <v>257.495532026472</v>
      </c>
    </row>
    <row r="79">
      <c r="A79" s="4">
        <f>IFERROR(__xludf.DUMMYFUNCTION("""COMPUTED_VALUE"""),44455.66666666667)</f>
        <v>44455.66667</v>
      </c>
      <c r="B79" s="2">
        <f>IFERROR(__xludf.DUMMYFUNCTION("""COMPUTED_VALUE"""),252.33)</f>
        <v>252.33</v>
      </c>
      <c r="C79" s="3">
        <v>263.185969195442</v>
      </c>
    </row>
    <row r="80">
      <c r="A80" s="4">
        <f>IFERROR(__xludf.DUMMYFUNCTION("""COMPUTED_VALUE"""),44456.66666666667)</f>
        <v>44456.66667</v>
      </c>
      <c r="B80" s="2">
        <f>IFERROR(__xludf.DUMMYFUNCTION("""COMPUTED_VALUE"""),253.16)</f>
        <v>253.16</v>
      </c>
      <c r="C80" s="3">
        <v>268.590582486908</v>
      </c>
    </row>
    <row r="81">
      <c r="A81" s="4">
        <f>IFERROR(__xludf.DUMMYFUNCTION("""COMPUTED_VALUE"""),44459.66666666667)</f>
        <v>44459.66667</v>
      </c>
      <c r="B81" s="2">
        <f>IFERROR(__xludf.DUMMYFUNCTION("""COMPUTED_VALUE"""),243.39)</f>
        <v>243.39</v>
      </c>
      <c r="C81" s="3">
        <v>269.410993368859</v>
      </c>
    </row>
    <row r="82">
      <c r="A82" s="4">
        <f>IFERROR(__xludf.DUMMYFUNCTION("""COMPUTED_VALUE"""),44460.66666666667)</f>
        <v>44460.66667</v>
      </c>
      <c r="B82" s="2">
        <f>IFERROR(__xludf.DUMMYFUNCTION("""COMPUTED_VALUE"""),246.46)</f>
        <v>246.46</v>
      </c>
      <c r="C82" s="3">
        <v>270.989975614523</v>
      </c>
    </row>
    <row r="83">
      <c r="A83" s="4">
        <f>IFERROR(__xludf.DUMMYFUNCTION("""COMPUTED_VALUE"""),44461.66666666667)</f>
        <v>44461.66667</v>
      </c>
      <c r="B83" s="2">
        <f>IFERROR(__xludf.DUMMYFUNCTION("""COMPUTED_VALUE"""),250.65)</f>
        <v>250.65</v>
      </c>
      <c r="C83" s="3">
        <v>269.009608183683</v>
      </c>
    </row>
    <row r="84">
      <c r="A84" s="4">
        <f>IFERROR(__xludf.DUMMYFUNCTION("""COMPUTED_VALUE"""),44462.66666666667)</f>
        <v>44462.66667</v>
      </c>
      <c r="B84" s="2">
        <f>IFERROR(__xludf.DUMMYFUNCTION("""COMPUTED_VALUE"""),251.21)</f>
        <v>251.21</v>
      </c>
      <c r="C84" s="3">
        <v>276.710727903944</v>
      </c>
    </row>
    <row r="85">
      <c r="A85" s="4">
        <f>IFERROR(__xludf.DUMMYFUNCTION("""COMPUTED_VALUE"""),44463.66666666667)</f>
        <v>44463.66667</v>
      </c>
      <c r="B85" s="2">
        <f>IFERROR(__xludf.DUMMYFUNCTION("""COMPUTED_VALUE"""),258.13)</f>
        <v>258.13</v>
      </c>
      <c r="C85" s="3">
        <v>282.122919975546</v>
      </c>
    </row>
    <row r="86">
      <c r="A86" s="4">
        <f>IFERROR(__xludf.DUMMYFUNCTION("""COMPUTED_VALUE"""),44466.66666666667)</f>
        <v>44466.66667</v>
      </c>
      <c r="B86" s="2">
        <f>IFERROR(__xludf.DUMMYFUNCTION("""COMPUTED_VALUE"""),263.79)</f>
        <v>263.79</v>
      </c>
      <c r="C86" s="3">
        <v>282.950909637605</v>
      </c>
    </row>
    <row r="87">
      <c r="A87" s="4">
        <f>IFERROR(__xludf.DUMMYFUNCTION("""COMPUTED_VALUE"""),44467.66666666667)</f>
        <v>44467.66667</v>
      </c>
      <c r="B87" s="2">
        <f>IFERROR(__xludf.DUMMYFUNCTION("""COMPUTED_VALUE"""),259.19)</f>
        <v>259.19</v>
      </c>
      <c r="C87" s="3">
        <v>284.537470663387</v>
      </c>
    </row>
    <row r="88">
      <c r="A88" s="4">
        <f>IFERROR(__xludf.DUMMYFUNCTION("""COMPUTED_VALUE"""),44468.66666666667)</f>
        <v>44468.66667</v>
      </c>
      <c r="B88" s="2">
        <f>IFERROR(__xludf.DUMMYFUNCTION("""COMPUTED_VALUE"""),260.44)</f>
        <v>260.44</v>
      </c>
      <c r="C88" s="3">
        <v>282.557103232492</v>
      </c>
    </row>
    <row r="89">
      <c r="A89" s="4">
        <f>IFERROR(__xludf.DUMMYFUNCTION("""COMPUTED_VALUE"""),44469.66666666667)</f>
        <v>44469.66667</v>
      </c>
      <c r="B89" s="2">
        <f>IFERROR(__xludf.DUMMYFUNCTION("""COMPUTED_VALUE"""),258.49)</f>
        <v>258.49</v>
      </c>
      <c r="C89" s="3">
        <v>290.258222952814</v>
      </c>
    </row>
    <row r="90">
      <c r="A90" s="4">
        <f>IFERROR(__xludf.DUMMYFUNCTION("""COMPUTED_VALUE"""),44470.66666666667)</f>
        <v>44470.66667</v>
      </c>
      <c r="B90" s="2">
        <f>IFERROR(__xludf.DUMMYFUNCTION("""COMPUTED_VALUE"""),258.41)</f>
        <v>258.41</v>
      </c>
      <c r="C90" s="3">
        <v>295.670415024417</v>
      </c>
    </row>
    <row r="91">
      <c r="A91" s="4">
        <f>IFERROR(__xludf.DUMMYFUNCTION("""COMPUTED_VALUE"""),44473.66666666667)</f>
        <v>44473.66667</v>
      </c>
      <c r="B91" s="2">
        <f>IFERROR(__xludf.DUMMYFUNCTION("""COMPUTED_VALUE"""),260.51)</f>
        <v>260.51</v>
      </c>
      <c r="C91" s="3">
        <v>296.498405252856</v>
      </c>
    </row>
    <row r="92">
      <c r="A92" s="4">
        <f>IFERROR(__xludf.DUMMYFUNCTION("""COMPUTED_VALUE"""),44474.66666666667)</f>
        <v>44474.66667</v>
      </c>
      <c r="B92" s="2">
        <f>IFERROR(__xludf.DUMMYFUNCTION("""COMPUTED_VALUE"""),260.2)</f>
        <v>260.2</v>
      </c>
      <c r="C92" s="3">
        <v>298.084966844999</v>
      </c>
    </row>
    <row r="93">
      <c r="A93" s="4">
        <f>IFERROR(__xludf.DUMMYFUNCTION("""COMPUTED_VALUE"""),44475.66666666667)</f>
        <v>44475.66667</v>
      </c>
      <c r="B93" s="2">
        <f>IFERROR(__xludf.DUMMYFUNCTION("""COMPUTED_VALUE"""),260.92)</f>
        <v>260.92</v>
      </c>
      <c r="C93" s="3">
        <v>296.104599980516</v>
      </c>
    </row>
    <row r="94">
      <c r="A94" s="4">
        <f>IFERROR(__xludf.DUMMYFUNCTION("""COMPUTED_VALUE"""),44476.66666666667)</f>
        <v>44476.66667</v>
      </c>
      <c r="B94" s="2">
        <f>IFERROR(__xludf.DUMMYFUNCTION("""COMPUTED_VALUE"""),264.54)</f>
        <v>264.54</v>
      </c>
      <c r="C94" s="3">
        <v>303.80572139994</v>
      </c>
    </row>
    <row r="95">
      <c r="A95" s="4">
        <f>IFERROR(__xludf.DUMMYFUNCTION("""COMPUTED_VALUE"""),44477.66666666667)</f>
        <v>44477.66667</v>
      </c>
      <c r="B95" s="2">
        <f>IFERROR(__xludf.DUMMYFUNCTION("""COMPUTED_VALUE"""),261.83)</f>
        <v>261.83</v>
      </c>
      <c r="C95" s="3">
        <v>309.217914037926</v>
      </c>
    </row>
    <row r="96">
      <c r="A96" s="4">
        <f>IFERROR(__xludf.DUMMYFUNCTION("""COMPUTED_VALUE"""),44480.66666666667)</f>
        <v>44480.66667</v>
      </c>
      <c r="B96" s="2">
        <f>IFERROR(__xludf.DUMMYFUNCTION("""COMPUTED_VALUE"""),263.98)</f>
        <v>263.98</v>
      </c>
      <c r="C96" s="3">
        <v>310.045904266393</v>
      </c>
    </row>
    <row r="97">
      <c r="A97" s="4">
        <f>IFERROR(__xludf.DUMMYFUNCTION("""COMPUTED_VALUE"""),44481.66666666667)</f>
        <v>44481.66667</v>
      </c>
      <c r="B97" s="2">
        <f>IFERROR(__xludf.DUMMYFUNCTION("""COMPUTED_VALUE"""),268.57)</f>
        <v>268.57</v>
      </c>
      <c r="C97" s="3">
        <v>311.632465858541</v>
      </c>
    </row>
    <row r="98">
      <c r="A98" s="4">
        <f>IFERROR(__xludf.DUMMYFUNCTION("""COMPUTED_VALUE"""),44482.66666666667)</f>
        <v>44482.66667</v>
      </c>
      <c r="B98" s="2">
        <f>IFERROR(__xludf.DUMMYFUNCTION("""COMPUTED_VALUE"""),270.36)</f>
        <v>270.36</v>
      </c>
      <c r="C98" s="3">
        <v>309.652098994069</v>
      </c>
    </row>
    <row r="99">
      <c r="A99" s="4">
        <f>IFERROR(__xludf.DUMMYFUNCTION("""COMPUTED_VALUE"""),44483.66666666667)</f>
        <v>44483.66667</v>
      </c>
      <c r="B99" s="2">
        <f>IFERROR(__xludf.DUMMYFUNCTION("""COMPUTED_VALUE"""),272.77)</f>
        <v>272.77</v>
      </c>
      <c r="C99" s="3">
        <v>317.353222091307</v>
      </c>
    </row>
    <row r="100">
      <c r="A100" s="4">
        <f>IFERROR(__xludf.DUMMYFUNCTION("""COMPUTED_VALUE"""),44484.66666666667)</f>
        <v>44484.66667</v>
      </c>
      <c r="B100" s="2">
        <f>IFERROR(__xludf.DUMMYFUNCTION("""COMPUTED_VALUE"""),281.01)</f>
        <v>281.01</v>
      </c>
      <c r="C100" s="3">
        <v>322.765415288566</v>
      </c>
    </row>
    <row r="101">
      <c r="A101" s="4">
        <f>IFERROR(__xludf.DUMMYFUNCTION("""COMPUTED_VALUE"""),44487.66666666667)</f>
        <v>44487.66667</v>
      </c>
      <c r="B101" s="2">
        <f>IFERROR(__xludf.DUMMYFUNCTION("""COMPUTED_VALUE"""),290.04)</f>
        <v>290.04</v>
      </c>
      <c r="C101" s="3">
        <v>323.5934060763</v>
      </c>
    </row>
    <row r="102">
      <c r="A102" s="4">
        <f>IFERROR(__xludf.DUMMYFUNCTION("""COMPUTED_VALUE"""),44488.66666666667)</f>
        <v>44488.66667</v>
      </c>
      <c r="B102" s="2">
        <f>IFERROR(__xludf.DUMMYFUNCTION("""COMPUTED_VALUE"""),288.09)</f>
        <v>288.09</v>
      </c>
      <c r="C102" s="3">
        <v>325.179968227713</v>
      </c>
    </row>
    <row r="103">
      <c r="A103" s="4">
        <f>IFERROR(__xludf.DUMMYFUNCTION("""COMPUTED_VALUE"""),44489.66666666667)</f>
        <v>44489.66667</v>
      </c>
      <c r="B103" s="2">
        <f>IFERROR(__xludf.DUMMYFUNCTION("""COMPUTED_VALUE"""),288.6)</f>
        <v>288.6</v>
      </c>
      <c r="C103" s="3">
        <v>323.199601922535</v>
      </c>
    </row>
    <row r="104">
      <c r="A104" s="4">
        <f>IFERROR(__xludf.DUMMYFUNCTION("""COMPUTED_VALUE"""),44490.66666666667)</f>
        <v>44490.66667</v>
      </c>
      <c r="B104" s="2">
        <f>IFERROR(__xludf.DUMMYFUNCTION("""COMPUTED_VALUE"""),298.0)</f>
        <v>298</v>
      </c>
      <c r="C104" s="3">
        <v>330.900725019766</v>
      </c>
    </row>
    <row r="105">
      <c r="A105" s="4">
        <f>IFERROR(__xludf.DUMMYFUNCTION("""COMPUTED_VALUE"""),44491.66666666667)</f>
        <v>44491.66667</v>
      </c>
      <c r="B105" s="2">
        <f>IFERROR(__xludf.DUMMYFUNCTION("""COMPUTED_VALUE"""),303.23)</f>
        <v>303.23</v>
      </c>
      <c r="C105" s="3">
        <v>336.312918217027</v>
      </c>
    </row>
    <row r="106">
      <c r="A106" s="4">
        <f>IFERROR(__xludf.DUMMYFUNCTION("""COMPUTED_VALUE"""),44494.66666666667)</f>
        <v>44494.66667</v>
      </c>
      <c r="B106" s="2">
        <f>IFERROR(__xludf.DUMMYFUNCTION("""COMPUTED_VALUE"""),341.62)</f>
        <v>341.62</v>
      </c>
      <c r="C106" s="3">
        <v>337.140909433541</v>
      </c>
    </row>
    <row r="107">
      <c r="A107" s="4">
        <f>IFERROR(__xludf.DUMMYFUNCTION("""COMPUTED_VALUE"""),44495.66666666667)</f>
        <v>44495.66667</v>
      </c>
      <c r="B107" s="2">
        <f>IFERROR(__xludf.DUMMYFUNCTION("""COMPUTED_VALUE"""),339.48)</f>
        <v>339.48</v>
      </c>
      <c r="C107" s="3">
        <v>338.727472013767</v>
      </c>
    </row>
    <row r="108">
      <c r="A108" s="4">
        <f>IFERROR(__xludf.DUMMYFUNCTION("""COMPUTED_VALUE"""),44496.66666666667)</f>
        <v>44496.66667</v>
      </c>
      <c r="B108" s="2">
        <f>IFERROR(__xludf.DUMMYFUNCTION("""COMPUTED_VALUE"""),345.95)</f>
        <v>345.95</v>
      </c>
      <c r="C108" s="3">
        <v>336.747106137301</v>
      </c>
    </row>
    <row r="109">
      <c r="A109" s="4">
        <f>IFERROR(__xludf.DUMMYFUNCTION("""COMPUTED_VALUE"""),44497.66666666667)</f>
        <v>44497.66667</v>
      </c>
      <c r="B109" s="2">
        <f>IFERROR(__xludf.DUMMYFUNCTION("""COMPUTED_VALUE"""),359.01)</f>
        <v>359.01</v>
      </c>
      <c r="C109" s="3">
        <v>344.448230520921</v>
      </c>
    </row>
    <row r="110">
      <c r="A110" s="4">
        <f>IFERROR(__xludf.DUMMYFUNCTION("""COMPUTED_VALUE"""),44498.66666666667)</f>
        <v>44498.66667</v>
      </c>
      <c r="B110" s="2">
        <f>IFERROR(__xludf.DUMMYFUNCTION("""COMPUTED_VALUE"""),371.33)</f>
        <v>371.33</v>
      </c>
      <c r="C110" s="3">
        <v>349.860424146983</v>
      </c>
    </row>
    <row r="111">
      <c r="A111" s="4">
        <f>IFERROR(__xludf.DUMMYFUNCTION("""COMPUTED_VALUE"""),44501.66666666667)</f>
        <v>44501.66667</v>
      </c>
      <c r="B111" s="2">
        <f>IFERROR(__xludf.DUMMYFUNCTION("""COMPUTED_VALUE"""),402.86)</f>
        <v>402.86</v>
      </c>
      <c r="C111" s="3">
        <v>350.688415363516</v>
      </c>
    </row>
    <row r="112">
      <c r="A112" s="4">
        <f>IFERROR(__xludf.DUMMYFUNCTION("""COMPUTED_VALUE"""),44502.66666666667)</f>
        <v>44502.66667</v>
      </c>
      <c r="B112" s="2">
        <f>IFERROR(__xludf.DUMMYFUNCTION("""COMPUTED_VALUE"""),390.67)</f>
        <v>390.67</v>
      </c>
      <c r="C112" s="3">
        <v>352.274977943736</v>
      </c>
    </row>
    <row r="113">
      <c r="A113" s="4">
        <f>IFERROR(__xludf.DUMMYFUNCTION("""COMPUTED_VALUE"""),44503.66666666667)</f>
        <v>44503.66667</v>
      </c>
      <c r="B113" s="2">
        <f>IFERROR(__xludf.DUMMYFUNCTION("""COMPUTED_VALUE"""),404.62)</f>
        <v>404.62</v>
      </c>
      <c r="C113" s="3">
        <v>350.294612067273</v>
      </c>
    </row>
    <row r="114">
      <c r="A114" s="4">
        <f>IFERROR(__xludf.DUMMYFUNCTION("""COMPUTED_VALUE"""),44504.66666666667)</f>
        <v>44504.66667</v>
      </c>
      <c r="B114" s="2">
        <f>IFERROR(__xludf.DUMMYFUNCTION("""COMPUTED_VALUE"""),409.97)</f>
        <v>409.97</v>
      </c>
      <c r="C114" s="3">
        <v>357.99573930648</v>
      </c>
    </row>
    <row r="115">
      <c r="A115" s="4">
        <f>IFERROR(__xludf.DUMMYFUNCTION("""COMPUTED_VALUE"""),44505.66666666667)</f>
        <v>44505.66667</v>
      </c>
      <c r="B115" s="2">
        <f>IFERROR(__xludf.DUMMYFUNCTION("""COMPUTED_VALUE"""),407.36)</f>
        <v>407.36</v>
      </c>
      <c r="C115" s="3">
        <v>363.407933884329</v>
      </c>
    </row>
    <row r="116">
      <c r="A116" s="4">
        <f>IFERROR(__xludf.DUMMYFUNCTION("""COMPUTED_VALUE"""),44508.66666666667)</f>
        <v>44508.66667</v>
      </c>
      <c r="B116" s="2">
        <f>IFERROR(__xludf.DUMMYFUNCTION("""COMPUTED_VALUE"""),387.65)</f>
        <v>387.65</v>
      </c>
      <c r="C116" s="3">
        <v>364.235926052708</v>
      </c>
    </row>
    <row r="117">
      <c r="A117" s="4">
        <f>IFERROR(__xludf.DUMMYFUNCTION("""COMPUTED_VALUE"""),44509.66666666667)</f>
        <v>44509.66667</v>
      </c>
      <c r="B117" s="2">
        <f>IFERROR(__xludf.DUMMYFUNCTION("""COMPUTED_VALUE"""),341.17)</f>
        <v>341.17</v>
      </c>
      <c r="C117" s="3">
        <v>365.822489584773</v>
      </c>
    </row>
    <row r="118">
      <c r="A118" s="4">
        <f>IFERROR(__xludf.DUMMYFUNCTION("""COMPUTED_VALUE"""),44510.66666666667)</f>
        <v>44510.66667</v>
      </c>
      <c r="B118" s="2">
        <f>IFERROR(__xludf.DUMMYFUNCTION("""COMPUTED_VALUE"""),355.98)</f>
        <v>355.98</v>
      </c>
      <c r="C118" s="3">
        <v>363.842124660183</v>
      </c>
    </row>
    <row r="119">
      <c r="A119" s="4">
        <f>IFERROR(__xludf.DUMMYFUNCTION("""COMPUTED_VALUE"""),44511.66666666667)</f>
        <v>44511.66667</v>
      </c>
      <c r="B119" s="2">
        <f>IFERROR(__xludf.DUMMYFUNCTION("""COMPUTED_VALUE"""),354.5)</f>
        <v>354.5</v>
      </c>
      <c r="C119" s="3">
        <v>371.543251899346</v>
      </c>
    </row>
    <row r="120">
      <c r="A120" s="4">
        <f>IFERROR(__xludf.DUMMYFUNCTION("""COMPUTED_VALUE"""),44512.66666666667)</f>
        <v>44512.66667</v>
      </c>
      <c r="B120" s="2">
        <f>IFERROR(__xludf.DUMMYFUNCTION("""COMPUTED_VALUE"""),344.47)</f>
        <v>344.47</v>
      </c>
      <c r="C120" s="3">
        <v>376.955446477228</v>
      </c>
    </row>
    <row r="121">
      <c r="A121" s="4">
        <f>IFERROR(__xludf.DUMMYFUNCTION("""COMPUTED_VALUE"""),44515.66666666667)</f>
        <v>44515.66667</v>
      </c>
      <c r="B121" s="2">
        <f>IFERROR(__xludf.DUMMYFUNCTION("""COMPUTED_VALUE"""),337.8)</f>
        <v>337.8</v>
      </c>
      <c r="C121" s="3">
        <v>377.783438645587</v>
      </c>
    </row>
    <row r="122">
      <c r="A122" s="4">
        <f>IFERROR(__xludf.DUMMYFUNCTION("""COMPUTED_VALUE"""),44516.66666666667)</f>
        <v>44516.66667</v>
      </c>
      <c r="B122" s="2">
        <f>IFERROR(__xludf.DUMMYFUNCTION("""COMPUTED_VALUE"""),351.58)</f>
        <v>351.58</v>
      </c>
      <c r="C122" s="3">
        <v>379.370002233905</v>
      </c>
    </row>
    <row r="123">
      <c r="A123" s="4">
        <f>IFERROR(__xludf.DUMMYFUNCTION("""COMPUTED_VALUE"""),44517.66666666667)</f>
        <v>44517.66667</v>
      </c>
      <c r="B123" s="2">
        <f>IFERROR(__xludf.DUMMYFUNCTION("""COMPUTED_VALUE"""),363.0)</f>
        <v>363</v>
      </c>
      <c r="C123" s="3">
        <v>377.389637365596</v>
      </c>
    </row>
    <row r="124">
      <c r="A124" s="4">
        <f>IFERROR(__xludf.DUMMYFUNCTION("""COMPUTED_VALUE"""),44518.66666666667)</f>
        <v>44518.66667</v>
      </c>
      <c r="B124" s="2">
        <f>IFERROR(__xludf.DUMMYFUNCTION("""COMPUTED_VALUE"""),365.46)</f>
        <v>365.46</v>
      </c>
      <c r="C124" s="3">
        <v>390.50295940772</v>
      </c>
    </row>
    <row r="125">
      <c r="A125" s="4">
        <f>IFERROR(__xludf.DUMMYFUNCTION("""COMPUTED_VALUE"""),44519.66666666667)</f>
        <v>44519.66667</v>
      </c>
      <c r="B125" s="2">
        <f>IFERROR(__xludf.DUMMYFUNCTION("""COMPUTED_VALUE"""),379.02)</f>
        <v>379.02</v>
      </c>
      <c r="C125" s="3">
        <v>391.330951632356</v>
      </c>
    </row>
    <row r="126">
      <c r="A126" s="4">
        <f>IFERROR(__xludf.DUMMYFUNCTION("""COMPUTED_VALUE"""),44522.66666666667)</f>
        <v>44522.66667</v>
      </c>
      <c r="B126" s="2">
        <f>IFERROR(__xludf.DUMMYFUNCTION("""COMPUTED_VALUE"""),385.62)</f>
        <v>385.62</v>
      </c>
      <c r="C126" s="3">
        <v>392.917515220703</v>
      </c>
    </row>
    <row r="127">
      <c r="A127" s="4">
        <f>IFERROR(__xludf.DUMMYFUNCTION("""COMPUTED_VALUE"""),44523.66666666667)</f>
        <v>44523.66667</v>
      </c>
      <c r="B127" s="2">
        <f>IFERROR(__xludf.DUMMYFUNCTION("""COMPUTED_VALUE"""),369.68)</f>
        <v>369.68</v>
      </c>
      <c r="C127" s="3">
        <v>390.937150352375</v>
      </c>
    </row>
    <row r="128">
      <c r="A128" s="4">
        <f>IFERROR(__xludf.DUMMYFUNCTION("""COMPUTED_VALUE"""),44524.66666666667)</f>
        <v>44524.66667</v>
      </c>
      <c r="B128" s="2">
        <f>IFERROR(__xludf.DUMMYFUNCTION("""COMPUTED_VALUE"""),372.0)</f>
        <v>372</v>
      </c>
      <c r="C128" s="3">
        <v>398.63827776036</v>
      </c>
    </row>
    <row r="129">
      <c r="A129" s="4">
        <f>IFERROR(__xludf.DUMMYFUNCTION("""COMPUTED_VALUE"""),44526.54166666667)</f>
        <v>44526.54167</v>
      </c>
      <c r="B129" s="2">
        <f>IFERROR(__xludf.DUMMYFUNCTION("""COMPUTED_VALUE"""),360.64)</f>
        <v>360.64</v>
      </c>
      <c r="C129" s="3">
        <v>404.050472394482</v>
      </c>
    </row>
    <row r="130">
      <c r="A130" s="4">
        <f>IFERROR(__xludf.DUMMYFUNCTION("""COMPUTED_VALUE"""),44529.66666666667)</f>
        <v>44529.66667</v>
      </c>
      <c r="B130" s="2">
        <f>IFERROR(__xludf.DUMMYFUNCTION("""COMPUTED_VALUE"""),379.0)</f>
        <v>379</v>
      </c>
      <c r="C130" s="3">
        <v>404.878470625373</v>
      </c>
    </row>
    <row r="131">
      <c r="A131" s="4">
        <f>IFERROR(__xludf.DUMMYFUNCTION("""COMPUTED_VALUE"""),44530.66666666667)</f>
        <v>44530.66667</v>
      </c>
      <c r="B131" s="2">
        <f>IFERROR(__xludf.DUMMYFUNCTION("""COMPUTED_VALUE"""),381.59)</f>
        <v>381.59</v>
      </c>
      <c r="C131" s="3">
        <v>406.465040219965</v>
      </c>
    </row>
    <row r="132">
      <c r="A132" s="4">
        <f>IFERROR(__xludf.DUMMYFUNCTION("""COMPUTED_VALUE"""),44531.66666666667)</f>
        <v>44531.66667</v>
      </c>
      <c r="B132" s="2">
        <f>IFERROR(__xludf.DUMMYFUNCTION("""COMPUTED_VALUE"""),365.0)</f>
        <v>365</v>
      </c>
      <c r="C132" s="3">
        <v>404.484681357909</v>
      </c>
    </row>
    <row r="133">
      <c r="A133" s="4">
        <f>IFERROR(__xludf.DUMMYFUNCTION("""COMPUTED_VALUE"""),44532.66666666667)</f>
        <v>44532.66667</v>
      </c>
      <c r="B133" s="2">
        <f>IFERROR(__xludf.DUMMYFUNCTION("""COMPUTED_VALUE"""),361.53)</f>
        <v>361.53</v>
      </c>
      <c r="C133" s="3">
        <v>412.185826784642</v>
      </c>
    </row>
    <row r="134">
      <c r="A134" s="4">
        <f>IFERROR(__xludf.DUMMYFUNCTION("""COMPUTED_VALUE"""),44533.66666666667)</f>
        <v>44533.66667</v>
      </c>
      <c r="B134" s="2">
        <f>IFERROR(__xludf.DUMMYFUNCTION("""COMPUTED_VALUE"""),338.32)</f>
        <v>338.32</v>
      </c>
      <c r="C134" s="3">
        <v>417.598027425028</v>
      </c>
    </row>
    <row r="135">
      <c r="A135" s="4">
        <f>IFERROR(__xludf.DUMMYFUNCTION("""COMPUTED_VALUE"""),44536.66666666667)</f>
        <v>44536.66667</v>
      </c>
      <c r="B135" s="2">
        <f>IFERROR(__xludf.DUMMYFUNCTION("""COMPUTED_VALUE"""),336.34)</f>
        <v>336.34</v>
      </c>
      <c r="C135" s="3">
        <v>418.426025655899</v>
      </c>
    </row>
    <row r="136">
      <c r="A136" s="4">
        <f>IFERROR(__xludf.DUMMYFUNCTION("""COMPUTED_VALUE"""),44537.66666666667)</f>
        <v>44537.66667</v>
      </c>
      <c r="B136" s="2">
        <f>IFERROR(__xludf.DUMMYFUNCTION("""COMPUTED_VALUE"""),350.58)</f>
        <v>350.58</v>
      </c>
      <c r="C136" s="3">
        <v>420.012595250493</v>
      </c>
    </row>
    <row r="137">
      <c r="A137" s="4">
        <f>IFERROR(__xludf.DUMMYFUNCTION("""COMPUTED_VALUE"""),44538.66666666667)</f>
        <v>44538.66667</v>
      </c>
      <c r="B137" s="2">
        <f>IFERROR(__xludf.DUMMYFUNCTION("""COMPUTED_VALUE"""),356.32)</f>
        <v>356.32</v>
      </c>
      <c r="C137" s="3">
        <v>418.032236388399</v>
      </c>
    </row>
    <row r="138">
      <c r="A138" s="4">
        <f>IFERROR(__xludf.DUMMYFUNCTION("""COMPUTED_VALUE"""),44539.66666666667)</f>
        <v>44539.66667</v>
      </c>
      <c r="B138" s="2">
        <f>IFERROR(__xludf.DUMMYFUNCTION("""COMPUTED_VALUE"""),334.6)</f>
        <v>334.6</v>
      </c>
      <c r="C138" s="3">
        <v>425.943878642367</v>
      </c>
    </row>
    <row r="139">
      <c r="A139" s="4">
        <f>IFERROR(__xludf.DUMMYFUNCTION("""COMPUTED_VALUE"""),44540.66666666667)</f>
        <v>44540.66667</v>
      </c>
      <c r="B139" s="2">
        <f>IFERROR(__xludf.DUMMYFUNCTION("""COMPUTED_VALUE"""),339.01)</f>
        <v>339.01</v>
      </c>
      <c r="C139" s="3">
        <v>431.426244891832</v>
      </c>
    </row>
    <row r="140">
      <c r="A140" s="4">
        <f>IFERROR(__xludf.DUMMYFUNCTION("""COMPUTED_VALUE"""),44543.66666666667)</f>
        <v>44543.66667</v>
      </c>
      <c r="B140" s="2">
        <f>IFERROR(__xludf.DUMMYFUNCTION("""COMPUTED_VALUE"""),322.14)</f>
        <v>322.14</v>
      </c>
      <c r="C140" s="3">
        <v>432.324408731778</v>
      </c>
    </row>
    <row r="141">
      <c r="A141" s="4">
        <f>IFERROR(__xludf.DUMMYFUNCTION("""COMPUTED_VALUE"""),44544.66666666667)</f>
        <v>44544.66667</v>
      </c>
      <c r="B141" s="2">
        <f>IFERROR(__xludf.DUMMYFUNCTION("""COMPUTED_VALUE"""),319.5)</f>
        <v>319.5</v>
      </c>
      <c r="C141" s="3">
        <v>433.981143935426</v>
      </c>
    </row>
    <row r="142">
      <c r="A142" s="4">
        <f>IFERROR(__xludf.DUMMYFUNCTION("""COMPUTED_VALUE"""),44545.66666666667)</f>
        <v>44545.66667</v>
      </c>
      <c r="B142" s="2">
        <f>IFERROR(__xludf.DUMMYFUNCTION("""COMPUTED_VALUE"""),325.33)</f>
        <v>325.33</v>
      </c>
      <c r="C142" s="3">
        <v>432.070950682414</v>
      </c>
    </row>
    <row r="143">
      <c r="A143" s="4">
        <f>IFERROR(__xludf.DUMMYFUNCTION("""COMPUTED_VALUE"""),44546.66666666667)</f>
        <v>44546.66667</v>
      </c>
      <c r="B143" s="2">
        <f>IFERROR(__xludf.DUMMYFUNCTION("""COMPUTED_VALUE"""),308.97)</f>
        <v>308.97</v>
      </c>
      <c r="C143" s="3">
        <v>439.982592936374</v>
      </c>
    </row>
    <row r="144">
      <c r="A144" s="4">
        <f>IFERROR(__xludf.DUMMYFUNCTION("""COMPUTED_VALUE"""),44547.66666666667)</f>
        <v>44547.66667</v>
      </c>
      <c r="B144" s="2">
        <f>IFERROR(__xludf.DUMMYFUNCTION("""COMPUTED_VALUE"""),310.86)</f>
        <v>310.86</v>
      </c>
      <c r="C144" s="3">
        <v>445.464959185832</v>
      </c>
    </row>
    <row r="145">
      <c r="A145" s="4">
        <f>IFERROR(__xludf.DUMMYFUNCTION("""COMPUTED_VALUE"""),44550.66666666667)</f>
        <v>44550.66667</v>
      </c>
      <c r="B145" s="2">
        <f>IFERROR(__xludf.DUMMYFUNCTION("""COMPUTED_VALUE"""),299.98)</f>
        <v>299.98</v>
      </c>
      <c r="C145" s="3">
        <v>446.363123025795</v>
      </c>
    </row>
    <row r="146">
      <c r="A146" s="4">
        <f>IFERROR(__xludf.DUMMYFUNCTION("""COMPUTED_VALUE"""),44551.66666666667)</f>
        <v>44551.66667</v>
      </c>
      <c r="B146" s="2">
        <f>IFERROR(__xludf.DUMMYFUNCTION("""COMPUTED_VALUE"""),312.84)</f>
        <v>312.84</v>
      </c>
      <c r="C146" s="3">
        <v>448.163939735958</v>
      </c>
    </row>
    <row r="147">
      <c r="A147" s="4">
        <f>IFERROR(__xludf.DUMMYFUNCTION("""COMPUTED_VALUE"""),44552.66666666667)</f>
        <v>44552.66667</v>
      </c>
      <c r="B147" s="2">
        <f>IFERROR(__xludf.DUMMYFUNCTION("""COMPUTED_VALUE"""),336.29)</f>
        <v>336.29</v>
      </c>
      <c r="C147" s="3">
        <v>446.397827989488</v>
      </c>
    </row>
    <row r="148">
      <c r="A148" s="4">
        <f>IFERROR(__xludf.DUMMYFUNCTION("""COMPUTED_VALUE"""),44553.66666666667)</f>
        <v>44553.66667</v>
      </c>
      <c r="B148" s="2">
        <f>IFERROR(__xludf.DUMMYFUNCTION("""COMPUTED_VALUE"""),355.67)</f>
        <v>355.67</v>
      </c>
      <c r="C148" s="3">
        <v>454.741714762939</v>
      </c>
    </row>
    <row r="149">
      <c r="A149" s="4">
        <f>IFERROR(__xludf.DUMMYFUNCTION("""COMPUTED_VALUE"""),44557.66666666667)</f>
        <v>44557.66667</v>
      </c>
      <c r="B149" s="2">
        <f>IFERROR(__xludf.DUMMYFUNCTION("""COMPUTED_VALUE"""),364.65)</f>
        <v>364.65</v>
      </c>
      <c r="C149" s="3">
        <v>460.368162518917</v>
      </c>
    </row>
    <row r="150">
      <c r="A150" s="4">
        <f>IFERROR(__xludf.DUMMYFUNCTION("""COMPUTED_VALUE"""),44558.66666666667)</f>
        <v>44558.66667</v>
      </c>
      <c r="B150" s="2">
        <f>IFERROR(__xludf.DUMMYFUNCTION("""COMPUTED_VALUE"""),362.82)</f>
        <v>362.82</v>
      </c>
      <c r="C150" s="3">
        <v>461.410407865401</v>
      </c>
    </row>
    <row r="151">
      <c r="A151" s="4">
        <f>IFERROR(__xludf.DUMMYFUNCTION("""COMPUTED_VALUE"""),44559.66666666667)</f>
        <v>44559.66667</v>
      </c>
      <c r="B151" s="2">
        <f>IFERROR(__xludf.DUMMYFUNCTION("""COMPUTED_VALUE"""),362.06)</f>
        <v>362.06</v>
      </c>
      <c r="C151" s="3">
        <v>463.211224575552</v>
      </c>
    </row>
    <row r="152">
      <c r="A152" s="4">
        <f>IFERROR(__xludf.DUMMYFUNCTION("""COMPUTED_VALUE"""),44560.66666666667)</f>
        <v>44560.66667</v>
      </c>
      <c r="B152" s="2">
        <f>IFERROR(__xludf.DUMMYFUNCTION("""COMPUTED_VALUE"""),356.78)</f>
        <v>356.78</v>
      </c>
      <c r="C152" s="3">
        <v>461.445112829084</v>
      </c>
    </row>
    <row r="153">
      <c r="A153" s="4">
        <f>IFERROR(__xludf.DUMMYFUNCTION("""COMPUTED_VALUE"""),44561.66666666667)</f>
        <v>44561.66667</v>
      </c>
      <c r="B153" s="2">
        <f>IFERROR(__xludf.DUMMYFUNCTION("""COMPUTED_VALUE"""),352.26)</f>
        <v>352.26</v>
      </c>
      <c r="C153" s="3">
        <v>469.788999602547</v>
      </c>
    </row>
    <row r="154">
      <c r="A154" s="4">
        <f>IFERROR(__xludf.DUMMYFUNCTION("""COMPUTED_VALUE"""),44564.66666666667)</f>
        <v>44564.66667</v>
      </c>
      <c r="B154" s="2">
        <f>IFERROR(__xludf.DUMMYFUNCTION("""COMPUTED_VALUE"""),399.93)</f>
        <v>399.93</v>
      </c>
      <c r="C154" s="3">
        <v>475.607299356555</v>
      </c>
    </row>
    <row r="155">
      <c r="A155" s="4">
        <f>IFERROR(__xludf.DUMMYFUNCTION("""COMPUTED_VALUE"""),44565.66666666667)</f>
        <v>44565.66667</v>
      </c>
      <c r="B155" s="2">
        <f>IFERROR(__xludf.DUMMYFUNCTION("""COMPUTED_VALUE"""),383.2)</f>
        <v>383.2</v>
      </c>
      <c r="C155" s="3">
        <v>476.841396701035</v>
      </c>
    </row>
    <row r="156">
      <c r="A156" s="4">
        <f>IFERROR(__xludf.DUMMYFUNCTION("""COMPUTED_VALUE"""),44566.66666666667)</f>
        <v>44566.66667</v>
      </c>
      <c r="B156" s="2">
        <f>IFERROR(__xludf.DUMMYFUNCTION("""COMPUTED_VALUE"""),362.71)</f>
        <v>362.71</v>
      </c>
      <c r="C156" s="3">
        <v>478.834065409225</v>
      </c>
    </row>
    <row r="157">
      <c r="A157" s="4">
        <f>IFERROR(__xludf.DUMMYFUNCTION("""COMPUTED_VALUE"""),44567.66666666667)</f>
        <v>44567.66667</v>
      </c>
      <c r="B157" s="2">
        <f>IFERROR(__xludf.DUMMYFUNCTION("""COMPUTED_VALUE"""),354.9)</f>
        <v>354.9</v>
      </c>
      <c r="C157" s="3">
        <v>477.259805660764</v>
      </c>
    </row>
    <row r="158">
      <c r="A158" s="4">
        <f>IFERROR(__xludf.DUMMYFUNCTION("""COMPUTED_VALUE"""),44568.66666666667)</f>
        <v>44568.66667</v>
      </c>
      <c r="B158" s="2">
        <f>IFERROR(__xludf.DUMMYFUNCTION("""COMPUTED_VALUE"""),342.32)</f>
        <v>342.32</v>
      </c>
      <c r="C158" s="3">
        <v>486.179248428229</v>
      </c>
    </row>
    <row r="159">
      <c r="A159" s="4">
        <f>IFERROR(__xludf.DUMMYFUNCTION("""COMPUTED_VALUE"""),44571.66666666667)</f>
        <v>44571.66667</v>
      </c>
      <c r="B159" s="2">
        <f>IFERROR(__xludf.DUMMYFUNCTION("""COMPUTED_VALUE"""),352.71)</f>
        <v>352.71</v>
      </c>
      <c r="C159" s="3">
        <v>491.997548182265</v>
      </c>
    </row>
    <row r="160">
      <c r="A160" s="4">
        <f>IFERROR(__xludf.DUMMYFUNCTION("""COMPUTED_VALUE"""),44572.66666666667)</f>
        <v>44572.66667</v>
      </c>
      <c r="B160" s="2">
        <f>IFERROR(__xludf.DUMMYFUNCTION("""COMPUTED_VALUE"""),354.8)</f>
        <v>354.8</v>
      </c>
      <c r="C160" s="3">
        <v>493.231645526747</v>
      </c>
    </row>
    <row r="161">
      <c r="A161" s="4">
        <f>IFERROR(__xludf.DUMMYFUNCTION("""COMPUTED_VALUE"""),44573.66666666667)</f>
        <v>44573.66667</v>
      </c>
      <c r="B161" s="2">
        <f>IFERROR(__xludf.DUMMYFUNCTION("""COMPUTED_VALUE"""),368.74)</f>
        <v>368.74</v>
      </c>
      <c r="C161" s="3">
        <v>495.224314234932</v>
      </c>
    </row>
    <row r="162">
      <c r="A162" s="4">
        <f>IFERROR(__xludf.DUMMYFUNCTION("""COMPUTED_VALUE"""),44574.66666666667)</f>
        <v>44574.66667</v>
      </c>
      <c r="B162" s="2">
        <f>IFERROR(__xludf.DUMMYFUNCTION("""COMPUTED_VALUE"""),343.85)</f>
        <v>343.85</v>
      </c>
      <c r="C162" s="3">
        <v>493.838668241338</v>
      </c>
    </row>
    <row r="163">
      <c r="A163" s="4">
        <f>IFERROR(__xludf.DUMMYFUNCTION("""COMPUTED_VALUE"""),44575.66666666667)</f>
        <v>44575.66667</v>
      </c>
      <c r="B163" s="2">
        <f>IFERROR(__xludf.DUMMYFUNCTION("""COMPUTED_VALUE"""),349.87)</f>
        <v>349.87</v>
      </c>
      <c r="C163" s="3">
        <v>503.323952273452</v>
      </c>
    </row>
    <row r="164">
      <c r="A164" s="4">
        <f>IFERROR(__xludf.DUMMYFUNCTION("""COMPUTED_VALUE"""),44579.66666666667)</f>
        <v>44579.66667</v>
      </c>
      <c r="B164" s="2">
        <f>IFERROR(__xludf.DUMMYFUNCTION("""COMPUTED_VALUE"""),343.5)</f>
        <v>343.5</v>
      </c>
      <c r="C164" s="3">
        <v>509.330865782307</v>
      </c>
    </row>
    <row r="165">
      <c r="A165" s="4">
        <f>IFERROR(__xludf.DUMMYFUNCTION("""COMPUTED_VALUE"""),44580.66666666667)</f>
        <v>44580.66667</v>
      </c>
      <c r="B165" s="2">
        <f>IFERROR(__xludf.DUMMYFUNCTION("""COMPUTED_VALUE"""),331.88)</f>
        <v>331.88</v>
      </c>
      <c r="C165" s="3">
        <v>510.753576881645</v>
      </c>
    </row>
    <row r="166">
      <c r="A166" s="4">
        <f>IFERROR(__xludf.DUMMYFUNCTION("""COMPUTED_VALUE"""),44581.66666666667)</f>
        <v>44581.66667</v>
      </c>
      <c r="B166" s="2">
        <f>IFERROR(__xludf.DUMMYFUNCTION("""COMPUTED_VALUE"""),332.09)</f>
        <v>332.09</v>
      </c>
      <c r="C166" s="3">
        <v>512.934859344695</v>
      </c>
    </row>
    <row r="167">
      <c r="A167" s="4">
        <f>IFERROR(__xludf.DUMMYFUNCTION("""COMPUTED_VALUE"""),44582.66666666667)</f>
        <v>44582.66667</v>
      </c>
      <c r="B167" s="2">
        <f>IFERROR(__xludf.DUMMYFUNCTION("""COMPUTED_VALUE"""),314.63)</f>
        <v>314.63</v>
      </c>
      <c r="C167" s="3">
        <v>511.54921335113</v>
      </c>
    </row>
    <row r="168">
      <c r="A168" s="4">
        <f>IFERROR(__xludf.DUMMYFUNCTION("""COMPUTED_VALUE"""),44585.66666666667)</f>
        <v>44585.66667</v>
      </c>
      <c r="B168" s="2">
        <f>IFERROR(__xludf.DUMMYFUNCTION("""COMPUTED_VALUE"""),310.0)</f>
        <v>310</v>
      </c>
      <c r="C168" s="3">
        <v>521.0344973832</v>
      </c>
    </row>
    <row r="169">
      <c r="A169" s="4">
        <f>IFERROR(__xludf.DUMMYFUNCTION("""COMPUTED_VALUE"""),44586.66666666667)</f>
        <v>44586.66667</v>
      </c>
      <c r="B169" s="2">
        <f>IFERROR(__xludf.DUMMYFUNCTION("""COMPUTED_VALUE"""),306.13)</f>
        <v>306.13</v>
      </c>
      <c r="C169" s="3">
        <v>527.041410892048</v>
      </c>
    </row>
    <row r="170">
      <c r="A170" s="4">
        <f>IFERROR(__xludf.DUMMYFUNCTION("""COMPUTED_VALUE"""),44587.66666666667)</f>
        <v>44587.66667</v>
      </c>
      <c r="B170" s="2">
        <f>IFERROR(__xludf.DUMMYFUNCTION("""COMPUTED_VALUE"""),312.47)</f>
        <v>312.47</v>
      </c>
      <c r="C170" s="3">
        <v>528.540919640944</v>
      </c>
    </row>
    <row r="171">
      <c r="A171" s="4">
        <f>IFERROR(__xludf.DUMMYFUNCTION("""COMPUTED_VALUE"""),44588.66666666667)</f>
        <v>44588.66667</v>
      </c>
      <c r="B171" s="2">
        <f>IFERROR(__xludf.DUMMYFUNCTION("""COMPUTED_VALUE"""),276.37)</f>
        <v>276.37</v>
      </c>
      <c r="C171" s="3">
        <v>530.798999753517</v>
      </c>
    </row>
    <row r="172">
      <c r="A172" s="4">
        <f>IFERROR(__xludf.DUMMYFUNCTION("""COMPUTED_VALUE"""),44589.66666666667)</f>
        <v>44589.66667</v>
      </c>
      <c r="B172" s="2">
        <f>IFERROR(__xludf.DUMMYFUNCTION("""COMPUTED_VALUE"""),282.12)</f>
        <v>282.12</v>
      </c>
      <c r="C172" s="3">
        <v>529.490151409453</v>
      </c>
    </row>
    <row r="173">
      <c r="A173" s="4">
        <f>IFERROR(__xludf.DUMMYFUNCTION("""COMPUTED_VALUE"""),44592.66666666667)</f>
        <v>44592.66667</v>
      </c>
      <c r="B173" s="2">
        <f>IFERROR(__xludf.DUMMYFUNCTION("""COMPUTED_VALUE"""),312.24)</f>
        <v>312.24</v>
      </c>
      <c r="C173" s="3">
        <v>539.205828390202</v>
      </c>
    </row>
    <row r="174">
      <c r="A174" s="4">
        <f>IFERROR(__xludf.DUMMYFUNCTION("""COMPUTED_VALUE"""),44593.66666666667)</f>
        <v>44593.66667</v>
      </c>
      <c r="B174" s="2">
        <f>IFERROR(__xludf.DUMMYFUNCTION("""COMPUTED_VALUE"""),310.42)</f>
        <v>310.42</v>
      </c>
      <c r="C174" s="3">
        <v>545.28953954859</v>
      </c>
    </row>
    <row r="175">
      <c r="A175" s="4">
        <f>IFERROR(__xludf.DUMMYFUNCTION("""COMPUTED_VALUE"""),44594.66666666667)</f>
        <v>44594.66667</v>
      </c>
      <c r="B175" s="2">
        <f>IFERROR(__xludf.DUMMYFUNCTION("""COMPUTED_VALUE"""),301.89)</f>
        <v>301.89</v>
      </c>
      <c r="C175" s="3">
        <v>546.789048297483</v>
      </c>
    </row>
    <row r="176">
      <c r="A176" s="4">
        <f>IFERROR(__xludf.DUMMYFUNCTION("""COMPUTED_VALUE"""),44595.66666666667)</f>
        <v>44595.66667</v>
      </c>
      <c r="B176" s="2">
        <f>IFERROR(__xludf.DUMMYFUNCTION("""COMPUTED_VALUE"""),297.05)</f>
        <v>297.05</v>
      </c>
      <c r="C176" s="3">
        <v>549.047128410052</v>
      </c>
    </row>
    <row r="177">
      <c r="A177" s="4">
        <f>IFERROR(__xludf.DUMMYFUNCTION("""COMPUTED_VALUE"""),44596.66666666667)</f>
        <v>44596.66667</v>
      </c>
      <c r="B177" s="2">
        <f>IFERROR(__xludf.DUMMYFUNCTION("""COMPUTED_VALUE"""),307.77)</f>
        <v>307.77</v>
      </c>
      <c r="C177" s="3">
        <v>547.738280066</v>
      </c>
    </row>
    <row r="178">
      <c r="A178" s="4">
        <f>IFERROR(__xludf.DUMMYFUNCTION("""COMPUTED_VALUE"""),44599.66666666667)</f>
        <v>44599.66667</v>
      </c>
      <c r="B178" s="2">
        <f>IFERROR(__xludf.DUMMYFUNCTION("""COMPUTED_VALUE"""),302.45)</f>
        <v>302.45</v>
      </c>
      <c r="C178" s="3">
        <v>557.453957273321</v>
      </c>
    </row>
    <row r="179">
      <c r="A179" s="4">
        <f>IFERROR(__xludf.DUMMYFUNCTION("""COMPUTED_VALUE"""),44600.66666666667)</f>
        <v>44600.66667</v>
      </c>
      <c r="B179" s="2">
        <f>IFERROR(__xludf.DUMMYFUNCTION("""COMPUTED_VALUE"""),307.33)</f>
        <v>307.33</v>
      </c>
      <c r="C179" s="3">
        <v>563.537668507276</v>
      </c>
    </row>
    <row r="180">
      <c r="A180" s="4">
        <f>IFERROR(__xludf.DUMMYFUNCTION("""COMPUTED_VALUE"""),44601.66666666667)</f>
        <v>44601.66667</v>
      </c>
      <c r="B180" s="2">
        <f>IFERROR(__xludf.DUMMYFUNCTION("""COMPUTED_VALUE"""),310.67)</f>
        <v>310.67</v>
      </c>
      <c r="C180" s="3">
        <v>565.03717733171</v>
      </c>
    </row>
    <row r="181">
      <c r="A181" s="4">
        <f>IFERROR(__xludf.DUMMYFUNCTION("""COMPUTED_VALUE"""),44602.66666666667)</f>
        <v>44602.66667</v>
      </c>
      <c r="B181" s="2">
        <f>IFERROR(__xludf.DUMMYFUNCTION("""COMPUTED_VALUE"""),301.52)</f>
        <v>301.52</v>
      </c>
      <c r="C181" s="3">
        <v>565.986409251322</v>
      </c>
    </row>
    <row r="182">
      <c r="A182" s="4">
        <f>IFERROR(__xludf.DUMMYFUNCTION("""COMPUTED_VALUE"""),44603.66666666667)</f>
        <v>44603.66667</v>
      </c>
      <c r="B182" s="2">
        <f>IFERROR(__xludf.DUMMYFUNCTION("""COMPUTED_VALUE"""),286.67)</f>
        <v>286.67</v>
      </c>
      <c r="C182" s="3">
        <v>575.702086458637</v>
      </c>
    </row>
    <row r="183">
      <c r="A183" s="4">
        <f>IFERROR(__xludf.DUMMYFUNCTION("""COMPUTED_VALUE"""),44606.66666666667)</f>
        <v>44606.66667</v>
      </c>
      <c r="B183" s="2">
        <f>IFERROR(__xludf.DUMMYFUNCTION("""COMPUTED_VALUE"""),291.92)</f>
        <v>291.92</v>
      </c>
      <c r="C183" s="3">
        <v>581.785797692605</v>
      </c>
    </row>
    <row r="184">
      <c r="A184" s="4">
        <f>IFERROR(__xludf.DUMMYFUNCTION("""COMPUTED_VALUE"""),44607.66666666667)</f>
        <v>44607.66667</v>
      </c>
      <c r="B184" s="2">
        <f>IFERROR(__xludf.DUMMYFUNCTION("""COMPUTED_VALUE"""),307.48)</f>
        <v>307.48</v>
      </c>
      <c r="C184" s="3">
        <v>583.285306517019</v>
      </c>
    </row>
    <row r="185">
      <c r="A185" s="4">
        <f>IFERROR(__xludf.DUMMYFUNCTION("""COMPUTED_VALUE"""),44608.66666666667)</f>
        <v>44608.66667</v>
      </c>
      <c r="B185" s="2">
        <f>IFERROR(__xludf.DUMMYFUNCTION("""COMPUTED_VALUE"""),307.8)</f>
        <v>307.8</v>
      </c>
      <c r="C185" s="3">
        <v>585.543386705115</v>
      </c>
    </row>
    <row r="186">
      <c r="A186" s="4">
        <f>IFERROR(__xludf.DUMMYFUNCTION("""COMPUTED_VALUE"""),44609.66666666667)</f>
        <v>44609.66667</v>
      </c>
      <c r="B186" s="2">
        <f>IFERROR(__xludf.DUMMYFUNCTION("""COMPUTED_VALUE"""),292.12)</f>
        <v>292.12</v>
      </c>
      <c r="C186" s="3">
        <v>584.234538477501</v>
      </c>
    </row>
    <row r="187">
      <c r="A187" s="4">
        <f>IFERROR(__xludf.DUMMYFUNCTION("""COMPUTED_VALUE"""),44610.66666666667)</f>
        <v>44610.66667</v>
      </c>
      <c r="B187" s="2">
        <f>IFERROR(__xludf.DUMMYFUNCTION("""COMPUTED_VALUE"""),285.66)</f>
        <v>285.66</v>
      </c>
      <c r="C187" s="3">
        <v>593.950215807627</v>
      </c>
    </row>
    <row r="188">
      <c r="A188" s="4">
        <f>IFERROR(__xludf.DUMMYFUNCTION("""COMPUTED_VALUE"""),44614.66666666667)</f>
        <v>44614.66667</v>
      </c>
      <c r="B188" s="2">
        <f>IFERROR(__xludf.DUMMYFUNCTION("""COMPUTED_VALUE"""),273.84)</f>
        <v>273.84</v>
      </c>
      <c r="C188" s="3">
        <v>600.033927082445</v>
      </c>
    </row>
    <row r="189">
      <c r="A189" s="4">
        <f>IFERROR(__xludf.DUMMYFUNCTION("""COMPUTED_VALUE"""),44615.66666666667)</f>
        <v>44615.66667</v>
      </c>
      <c r="B189" s="2">
        <f>IFERROR(__xludf.DUMMYFUNCTION("""COMPUTED_VALUE"""),254.68)</f>
        <v>254.68</v>
      </c>
      <c r="C189" s="3">
        <v>601.533435947769</v>
      </c>
    </row>
    <row r="190">
      <c r="A190" s="4">
        <f>IFERROR(__xludf.DUMMYFUNCTION("""COMPUTED_VALUE"""),44616.66666666667)</f>
        <v>44616.66667</v>
      </c>
      <c r="B190" s="2">
        <f>IFERROR(__xludf.DUMMYFUNCTION("""COMPUTED_VALUE"""),266.92)</f>
        <v>266.92</v>
      </c>
      <c r="C190" s="3">
        <v>603.791516176805</v>
      </c>
    </row>
    <row r="191">
      <c r="A191" s="4">
        <f>IFERROR(__xludf.DUMMYFUNCTION("""COMPUTED_VALUE"""),44617.66666666667)</f>
        <v>44617.66667</v>
      </c>
      <c r="B191" s="2">
        <f>IFERROR(__xludf.DUMMYFUNCTION("""COMPUTED_VALUE"""),269.96)</f>
        <v>269.96</v>
      </c>
      <c r="C191" s="3">
        <v>602.482667949154</v>
      </c>
    </row>
    <row r="192">
      <c r="A192" s="4">
        <f>IFERROR(__xludf.DUMMYFUNCTION("""COMPUTED_VALUE"""),44620.66666666667)</f>
        <v>44620.66667</v>
      </c>
      <c r="B192" s="2">
        <f>IFERROR(__xludf.DUMMYFUNCTION("""COMPUTED_VALUE"""),290.14)</f>
        <v>290.14</v>
      </c>
      <c r="C192" s="3">
        <v>612.198345279252</v>
      </c>
    </row>
    <row r="193">
      <c r="A193" s="4">
        <f>IFERROR(__xludf.DUMMYFUNCTION("""COMPUTED_VALUE"""),44621.66666666667)</f>
        <v>44621.66667</v>
      </c>
      <c r="B193" s="2">
        <f>IFERROR(__xludf.DUMMYFUNCTION("""COMPUTED_VALUE"""),288.12)</f>
        <v>288.12</v>
      </c>
      <c r="C193" s="3">
        <v>618.282056554082</v>
      </c>
    </row>
    <row r="194">
      <c r="A194" s="4">
        <f>IFERROR(__xludf.DUMMYFUNCTION("""COMPUTED_VALUE"""),44622.66666666667)</f>
        <v>44622.66667</v>
      </c>
      <c r="B194" s="2">
        <f>IFERROR(__xludf.DUMMYFUNCTION("""COMPUTED_VALUE"""),293.3)</f>
        <v>293.3</v>
      </c>
      <c r="C194" s="3">
        <v>619.781564878184</v>
      </c>
    </row>
    <row r="195">
      <c r="A195" s="4">
        <f>IFERROR(__xludf.DUMMYFUNCTION("""COMPUTED_VALUE"""),44623.66666666667)</f>
        <v>44623.66667</v>
      </c>
      <c r="B195" s="2">
        <f>IFERROR(__xludf.DUMMYFUNCTION("""COMPUTED_VALUE"""),279.76)</f>
        <v>279.76</v>
      </c>
      <c r="C195" s="3">
        <v>622.039644565971</v>
      </c>
    </row>
    <row r="196">
      <c r="A196" s="4">
        <f>IFERROR(__xludf.DUMMYFUNCTION("""COMPUTED_VALUE"""),44624.66666666667)</f>
        <v>44624.66667</v>
      </c>
      <c r="B196" s="2">
        <f>IFERROR(__xludf.DUMMYFUNCTION("""COMPUTED_VALUE"""),279.43)</f>
        <v>279.43</v>
      </c>
      <c r="C196" s="3">
        <v>620.730795797116</v>
      </c>
    </row>
    <row r="197">
      <c r="A197" s="4">
        <f>IFERROR(__xludf.DUMMYFUNCTION("""COMPUTED_VALUE"""),44627.66666666667)</f>
        <v>44627.66667</v>
      </c>
      <c r="B197" s="2">
        <f>IFERROR(__xludf.DUMMYFUNCTION("""COMPUTED_VALUE"""),268.19)</f>
        <v>268.19</v>
      </c>
      <c r="C197" s="3">
        <v>630.446471503464</v>
      </c>
    </row>
    <row r="198">
      <c r="A198" s="4">
        <f>IFERROR(__xludf.DUMMYFUNCTION("""COMPUTED_VALUE"""),44628.66666666667)</f>
        <v>44628.66667</v>
      </c>
      <c r="B198" s="2">
        <f>IFERROR(__xludf.DUMMYFUNCTION("""COMPUTED_VALUE"""),274.8)</f>
        <v>274.8</v>
      </c>
      <c r="C198" s="3">
        <v>636.53018223704</v>
      </c>
    </row>
    <row r="199">
      <c r="A199" s="4">
        <f>IFERROR(__xludf.DUMMYFUNCTION("""COMPUTED_VALUE"""),44629.66666666667)</f>
        <v>44629.66667</v>
      </c>
      <c r="B199" s="2">
        <f>IFERROR(__xludf.DUMMYFUNCTION("""COMPUTED_VALUE"""),286.32)</f>
        <v>286.32</v>
      </c>
      <c r="C199" s="3">
        <v>638.029690561144</v>
      </c>
    </row>
    <row r="200">
      <c r="A200" s="4">
        <f>IFERROR(__xludf.DUMMYFUNCTION("""COMPUTED_VALUE"""),44630.66666666667)</f>
        <v>44630.66667</v>
      </c>
      <c r="B200" s="2">
        <f>IFERROR(__xludf.DUMMYFUNCTION("""COMPUTED_VALUE"""),279.43)</f>
        <v>279.43</v>
      </c>
      <c r="C200" s="3">
        <v>640.287770248934</v>
      </c>
    </row>
    <row r="201">
      <c r="A201" s="4">
        <f>IFERROR(__xludf.DUMMYFUNCTION("""COMPUTED_VALUE"""),44631.66666666667)</f>
        <v>44631.66667</v>
      </c>
      <c r="B201" s="2">
        <f>IFERROR(__xludf.DUMMYFUNCTION("""COMPUTED_VALUE"""),265.12)</f>
        <v>265.12</v>
      </c>
      <c r="C201" s="3">
        <v>648.694597186412</v>
      </c>
    </row>
    <row r="202">
      <c r="A202" s="4">
        <f>IFERROR(__xludf.DUMMYFUNCTION("""COMPUTED_VALUE"""),44634.66666666667)</f>
        <v>44634.66667</v>
      </c>
      <c r="B202" s="2">
        <f>IFERROR(__xludf.DUMMYFUNCTION("""COMPUTED_VALUE"""),255.46)</f>
        <v>255.46</v>
      </c>
      <c r="C202" s="3">
        <v>654.628449530025</v>
      </c>
    </row>
    <row r="203">
      <c r="A203" s="4">
        <f>IFERROR(__xludf.DUMMYFUNCTION("""COMPUTED_VALUE"""),44635.66666666667)</f>
        <v>44635.66667</v>
      </c>
      <c r="B203" s="2">
        <f>IFERROR(__xludf.DUMMYFUNCTION("""COMPUTED_VALUE"""),267.3)</f>
        <v>267.3</v>
      </c>
      <c r="C203" s="3">
        <v>655.978099464112</v>
      </c>
    </row>
    <row r="204">
      <c r="A204" s="4">
        <f>IFERROR(__xludf.DUMMYFUNCTION("""COMPUTED_VALUE"""),44636.66666666667)</f>
        <v>44636.66667</v>
      </c>
      <c r="B204" s="2">
        <f>IFERROR(__xludf.DUMMYFUNCTION("""COMPUTED_VALUE"""),280.08)</f>
        <v>280.08</v>
      </c>
      <c r="C204" s="3">
        <v>658.086320761919</v>
      </c>
    </row>
    <row r="205">
      <c r="A205" s="4">
        <f>IFERROR(__xludf.DUMMYFUNCTION("""COMPUTED_VALUE"""),44637.66666666667)</f>
        <v>44637.66667</v>
      </c>
      <c r="B205" s="2">
        <f>IFERROR(__xludf.DUMMYFUNCTION("""COMPUTED_VALUE"""),290.53)</f>
        <v>290.53</v>
      </c>
      <c r="C205" s="3">
        <v>665.893714139379</v>
      </c>
    </row>
    <row r="206">
      <c r="A206" s="4">
        <f>IFERROR(__xludf.DUMMYFUNCTION("""COMPUTED_VALUE"""),44638.66666666667)</f>
        <v>44638.66667</v>
      </c>
      <c r="B206" s="2">
        <f>IFERROR(__xludf.DUMMYFUNCTION("""COMPUTED_VALUE"""),301.8)</f>
        <v>301.8</v>
      </c>
      <c r="C206" s="3">
        <v>671.827566483</v>
      </c>
    </row>
    <row r="207">
      <c r="A207" s="4">
        <f>IFERROR(__xludf.DUMMYFUNCTION("""COMPUTED_VALUE"""),44641.66666666667)</f>
        <v>44641.66667</v>
      </c>
      <c r="B207" s="2">
        <f>IFERROR(__xludf.DUMMYFUNCTION("""COMPUTED_VALUE"""),307.05)</f>
        <v>307.05</v>
      </c>
      <c r="C207" s="3">
        <v>673.177216417093</v>
      </c>
    </row>
    <row r="208">
      <c r="A208" s="4">
        <f>IFERROR(__xludf.DUMMYFUNCTION("""COMPUTED_VALUE"""),44642.66666666667)</f>
        <v>44642.66667</v>
      </c>
      <c r="B208" s="2">
        <f>IFERROR(__xludf.DUMMYFUNCTION("""COMPUTED_VALUE"""),331.33)</f>
        <v>331.33</v>
      </c>
      <c r="C208" s="3">
        <v>675.285437714899</v>
      </c>
    </row>
    <row r="209">
      <c r="A209" s="4">
        <f>IFERROR(__xludf.DUMMYFUNCTION("""COMPUTED_VALUE"""),44643.66666666667)</f>
        <v>44643.66667</v>
      </c>
      <c r="B209" s="2">
        <f>IFERROR(__xludf.DUMMYFUNCTION("""COMPUTED_VALUE"""),333.04)</f>
        <v>333.04</v>
      </c>
      <c r="C209" s="3">
        <v>673.826730556034</v>
      </c>
    </row>
    <row r="210">
      <c r="A210" s="4">
        <f>IFERROR(__xludf.DUMMYFUNCTION("""COMPUTED_VALUE"""),44644.66666666667)</f>
        <v>44644.66667</v>
      </c>
      <c r="B210" s="2">
        <f>IFERROR(__xludf.DUMMYFUNCTION("""COMPUTED_VALUE"""),337.97)</f>
        <v>337.97</v>
      </c>
      <c r="C210" s="3">
        <v>683.092831092392</v>
      </c>
    </row>
    <row r="211">
      <c r="A211" s="4">
        <f>IFERROR(__xludf.DUMMYFUNCTION("""COMPUTED_VALUE"""),44645.66666666667)</f>
        <v>44645.66667</v>
      </c>
      <c r="B211" s="2">
        <f>IFERROR(__xludf.DUMMYFUNCTION("""COMPUTED_VALUE"""),336.88)</f>
        <v>336.88</v>
      </c>
      <c r="C211" s="3">
        <v>689.026683435975</v>
      </c>
    </row>
    <row r="212">
      <c r="A212" s="4">
        <f>IFERROR(__xludf.DUMMYFUNCTION("""COMPUTED_VALUE"""),44648.66666666667)</f>
        <v>44648.66667</v>
      </c>
      <c r="B212" s="2">
        <f>IFERROR(__xludf.DUMMYFUNCTION("""COMPUTED_VALUE"""),363.95)</f>
        <v>363.95</v>
      </c>
      <c r="C212" s="3">
        <v>690.376333370073</v>
      </c>
    </row>
    <row r="213">
      <c r="A213" s="4">
        <f>IFERROR(__xludf.DUMMYFUNCTION("""COMPUTED_VALUE"""),44649.66666666667)</f>
        <v>44649.66667</v>
      </c>
      <c r="B213" s="2">
        <f>IFERROR(__xludf.DUMMYFUNCTION("""COMPUTED_VALUE"""),366.52)</f>
        <v>366.52</v>
      </c>
      <c r="C213" s="3">
        <v>692.484554667871</v>
      </c>
    </row>
    <row r="214">
      <c r="A214" s="4">
        <f>IFERROR(__xludf.DUMMYFUNCTION("""COMPUTED_VALUE"""),44650.66666666667)</f>
        <v>44650.66667</v>
      </c>
      <c r="B214" s="2">
        <f>IFERROR(__xludf.DUMMYFUNCTION("""COMPUTED_VALUE"""),364.66)</f>
        <v>364.66</v>
      </c>
      <c r="C214" s="3">
        <v>691.025847509027</v>
      </c>
    </row>
    <row r="215">
      <c r="A215" s="4">
        <f>IFERROR(__xludf.DUMMYFUNCTION("""COMPUTED_VALUE"""),44651.66666666667)</f>
        <v>44651.66667</v>
      </c>
      <c r="B215" s="2">
        <f>IFERROR(__xludf.DUMMYFUNCTION("""COMPUTED_VALUE"""),359.2)</f>
        <v>359.2</v>
      </c>
      <c r="C215" s="3">
        <v>706.225800388975</v>
      </c>
    </row>
    <row r="216">
      <c r="A216" s="4">
        <f>IFERROR(__xludf.DUMMYFUNCTION("""COMPUTED_VALUE"""),44652.66666666667)</f>
        <v>44652.66667</v>
      </c>
      <c r="B216" s="2">
        <f>IFERROR(__xludf.DUMMYFUNCTION("""COMPUTED_VALUE"""),361.53)</f>
        <v>361.53</v>
      </c>
      <c r="C216" s="3">
        <v>707.575450323052</v>
      </c>
    </row>
    <row r="217">
      <c r="A217" s="4">
        <f>IFERROR(__xludf.DUMMYFUNCTION("""COMPUTED_VALUE"""),44655.66666666667)</f>
        <v>44655.66667</v>
      </c>
      <c r="B217" s="2">
        <f>IFERROR(__xludf.DUMMYFUNCTION("""COMPUTED_VALUE"""),381.82)</f>
        <v>381.82</v>
      </c>
      <c r="C217" s="3">
        <v>709.683671620843</v>
      </c>
    </row>
    <row r="218">
      <c r="A218" s="4">
        <f>IFERROR(__xludf.DUMMYFUNCTION("""COMPUTED_VALUE"""),44656.66666666667)</f>
        <v>44656.66667</v>
      </c>
      <c r="B218" s="2">
        <f>IFERROR(__xludf.DUMMYFUNCTION("""COMPUTED_VALUE"""),363.75)</f>
        <v>363.75</v>
      </c>
      <c r="C218" s="3">
        <v>708.224964461969</v>
      </c>
    </row>
    <row r="219">
      <c r="A219" s="4">
        <f>IFERROR(__xludf.DUMMYFUNCTION("""COMPUTED_VALUE"""),44657.66666666667)</f>
        <v>44657.66667</v>
      </c>
      <c r="B219" s="2">
        <f>IFERROR(__xludf.DUMMYFUNCTION("""COMPUTED_VALUE"""),348.59)</f>
        <v>348.59</v>
      </c>
      <c r="C219" s="3">
        <v>717.491064998345</v>
      </c>
    </row>
    <row r="220">
      <c r="A220" s="4">
        <f>IFERROR(__xludf.DUMMYFUNCTION("""COMPUTED_VALUE"""),44658.66666666667)</f>
        <v>44658.66667</v>
      </c>
      <c r="B220" s="2">
        <f>IFERROR(__xludf.DUMMYFUNCTION("""COMPUTED_VALUE"""),352.42)</f>
        <v>352.42</v>
      </c>
      <c r="C220" s="3">
        <v>723.42491734195</v>
      </c>
    </row>
    <row r="221">
      <c r="A221" s="4">
        <f>IFERROR(__xludf.DUMMYFUNCTION("""COMPUTED_VALUE"""),44659.66666666667)</f>
        <v>44659.66667</v>
      </c>
      <c r="B221" s="2">
        <f>IFERROR(__xludf.DUMMYFUNCTION("""COMPUTED_VALUE"""),341.83)</f>
        <v>341.83</v>
      </c>
      <c r="C221" s="3">
        <v>724.774567276036</v>
      </c>
    </row>
    <row r="222">
      <c r="A222" s="4">
        <f>IFERROR(__xludf.DUMMYFUNCTION("""COMPUTED_VALUE"""),44662.66666666667)</f>
        <v>44662.66667</v>
      </c>
      <c r="B222" s="2">
        <f>IFERROR(__xludf.DUMMYFUNCTION("""COMPUTED_VALUE"""),325.31)</f>
        <v>325.31</v>
      </c>
      <c r="C222" s="3">
        <v>726.882788573815</v>
      </c>
    </row>
    <row r="223">
      <c r="A223" s="4">
        <f>IFERROR(__xludf.DUMMYFUNCTION("""COMPUTED_VALUE"""),44663.66666666667)</f>
        <v>44663.66667</v>
      </c>
      <c r="B223" s="2">
        <f>IFERROR(__xludf.DUMMYFUNCTION("""COMPUTED_VALUE"""),328.98)</f>
        <v>328.98</v>
      </c>
      <c r="C223" s="3">
        <v>725.424081414944</v>
      </c>
    </row>
    <row r="224">
      <c r="A224" s="4">
        <f>IFERROR(__xludf.DUMMYFUNCTION("""COMPUTED_VALUE"""),44664.66666666667)</f>
        <v>44664.66667</v>
      </c>
      <c r="B224" s="2">
        <f>IFERROR(__xludf.DUMMYFUNCTION("""COMPUTED_VALUE"""),340.79)</f>
        <v>340.79</v>
      </c>
      <c r="C224" s="3">
        <v>734.690181951312</v>
      </c>
    </row>
    <row r="225">
      <c r="A225" s="4">
        <f>IFERROR(__xludf.DUMMYFUNCTION("""COMPUTED_VALUE"""),44665.66666666667)</f>
        <v>44665.66667</v>
      </c>
      <c r="B225" s="2">
        <f>IFERROR(__xludf.DUMMYFUNCTION("""COMPUTED_VALUE"""),328.33)</f>
        <v>328.33</v>
      </c>
      <c r="C225" s="3">
        <v>740.62403429491</v>
      </c>
    </row>
    <row r="226">
      <c r="A226" s="4">
        <f>IFERROR(__xludf.DUMMYFUNCTION("""COMPUTED_VALUE"""),44669.66666666667)</f>
        <v>44669.66667</v>
      </c>
      <c r="B226" s="2">
        <f>IFERROR(__xludf.DUMMYFUNCTION("""COMPUTED_VALUE"""),334.76)</f>
        <v>334.76</v>
      </c>
      <c r="C226" s="3">
        <v>741.973684229013</v>
      </c>
    </row>
    <row r="227">
      <c r="A227" s="4">
        <f>IFERROR(__xludf.DUMMYFUNCTION("""COMPUTED_VALUE"""),44670.66666666667)</f>
        <v>44670.66667</v>
      </c>
      <c r="B227" s="2">
        <f>IFERROR(__xludf.DUMMYFUNCTION("""COMPUTED_VALUE"""),342.72)</f>
        <v>342.72</v>
      </c>
      <c r="C227" s="3">
        <v>744.081905526796</v>
      </c>
    </row>
    <row r="228">
      <c r="A228" s="4">
        <f>IFERROR(__xludf.DUMMYFUNCTION("""COMPUTED_VALUE"""),44671.66666666667)</f>
        <v>44671.66667</v>
      </c>
      <c r="B228" s="2">
        <f>IFERROR(__xludf.DUMMYFUNCTION("""COMPUTED_VALUE"""),325.73)</f>
        <v>325.73</v>
      </c>
      <c r="C228" s="3">
        <v>742.623198367955</v>
      </c>
    </row>
    <row r="229">
      <c r="A229" s="4">
        <f>IFERROR(__xludf.DUMMYFUNCTION("""COMPUTED_VALUE"""),44672.66666666667)</f>
        <v>44672.66667</v>
      </c>
      <c r="B229" s="2">
        <f>IFERROR(__xludf.DUMMYFUNCTION("""COMPUTED_VALUE"""),336.26)</f>
        <v>336.26</v>
      </c>
      <c r="C229" s="3">
        <v>751.889298904279</v>
      </c>
    </row>
    <row r="230">
      <c r="A230" s="4">
        <f>IFERROR(__xludf.DUMMYFUNCTION("""COMPUTED_VALUE"""),44673.66666666667)</f>
        <v>44673.66667</v>
      </c>
      <c r="B230" s="2">
        <f>IFERROR(__xludf.DUMMYFUNCTION("""COMPUTED_VALUE"""),335.02)</f>
        <v>335.02</v>
      </c>
      <c r="C230" s="3">
        <v>757.823151247897</v>
      </c>
    </row>
    <row r="231">
      <c r="A231" s="4">
        <f>IFERROR(__xludf.DUMMYFUNCTION("""COMPUTED_VALUE"""),44676.66666666667)</f>
        <v>44676.66667</v>
      </c>
      <c r="B231" s="2">
        <f>IFERROR(__xludf.DUMMYFUNCTION("""COMPUTED_VALUE"""),332.67)</f>
        <v>332.67</v>
      </c>
      <c r="C231" s="3">
        <v>759.172801181993</v>
      </c>
    </row>
    <row r="232">
      <c r="A232" s="4">
        <f>IFERROR(__xludf.DUMMYFUNCTION("""COMPUTED_VALUE"""),44677.66666666667)</f>
        <v>44677.66667</v>
      </c>
      <c r="B232" s="2">
        <f>IFERROR(__xludf.DUMMYFUNCTION("""COMPUTED_VALUE"""),292.14)</f>
        <v>292.14</v>
      </c>
      <c r="C232" s="3">
        <v>761.281022479759</v>
      </c>
    </row>
    <row r="233">
      <c r="A233" s="4">
        <f>IFERROR(__xludf.DUMMYFUNCTION("""COMPUTED_VALUE"""),44678.66666666667)</f>
        <v>44678.66667</v>
      </c>
      <c r="B233" s="2">
        <f>IFERROR(__xludf.DUMMYFUNCTION("""COMPUTED_VALUE"""),293.84)</f>
        <v>293.84</v>
      </c>
      <c r="C233" s="3">
        <v>759.82231532093</v>
      </c>
    </row>
    <row r="234">
      <c r="A234" s="4">
        <f>IFERROR(__xludf.DUMMYFUNCTION("""COMPUTED_VALUE"""),44679.66666666667)</f>
        <v>44679.66667</v>
      </c>
      <c r="B234" s="2">
        <f>IFERROR(__xludf.DUMMYFUNCTION("""COMPUTED_VALUE"""),292.5)</f>
        <v>292.5</v>
      </c>
      <c r="C234" s="3">
        <v>775.022268200884</v>
      </c>
    </row>
    <row r="235">
      <c r="A235" s="4">
        <f>IFERROR(__xludf.DUMMYFUNCTION("""COMPUTED_VALUE"""),44680.66666666667)</f>
        <v>44680.66667</v>
      </c>
      <c r="B235" s="2">
        <f>IFERROR(__xludf.DUMMYFUNCTION("""COMPUTED_VALUE"""),290.25)</f>
        <v>290.25</v>
      </c>
      <c r="C235" s="3">
        <v>776.371918134973</v>
      </c>
    </row>
    <row r="236">
      <c r="A236" s="4">
        <f>IFERROR(__xludf.DUMMYFUNCTION("""COMPUTED_VALUE"""),44683.66666666667)</f>
        <v>44683.66667</v>
      </c>
      <c r="B236" s="2">
        <f>IFERROR(__xludf.DUMMYFUNCTION("""COMPUTED_VALUE"""),300.98)</f>
        <v>300.98</v>
      </c>
      <c r="C236" s="3">
        <v>778.480139432771</v>
      </c>
    </row>
    <row r="237">
      <c r="A237" s="4">
        <f>IFERROR(__xludf.DUMMYFUNCTION("""COMPUTED_VALUE"""),44684.66666666667)</f>
        <v>44684.66667</v>
      </c>
      <c r="B237" s="2">
        <f>IFERROR(__xludf.DUMMYFUNCTION("""COMPUTED_VALUE"""),303.08)</f>
        <v>303.08</v>
      </c>
      <c r="C237" s="3">
        <v>777.021432273922</v>
      </c>
    </row>
    <row r="238">
      <c r="A238" s="4">
        <f>IFERROR(__xludf.DUMMYFUNCTION("""COMPUTED_VALUE"""),44685.66666666667)</f>
        <v>44685.66667</v>
      </c>
      <c r="B238" s="2">
        <f>IFERROR(__xludf.DUMMYFUNCTION("""COMPUTED_VALUE"""),317.54)</f>
        <v>317.54</v>
      </c>
      <c r="C238" s="3">
        <v>786.287532810212</v>
      </c>
    </row>
    <row r="239">
      <c r="A239" s="4">
        <f>IFERROR(__xludf.DUMMYFUNCTION("""COMPUTED_VALUE"""),44686.66666666667)</f>
        <v>44686.66667</v>
      </c>
      <c r="B239" s="2">
        <f>IFERROR(__xludf.DUMMYFUNCTION("""COMPUTED_VALUE"""),291.09)</f>
        <v>291.09</v>
      </c>
      <c r="C239" s="3">
        <v>792.221385153832</v>
      </c>
    </row>
    <row r="240">
      <c r="A240" s="4">
        <f>IFERROR(__xludf.DUMMYFUNCTION("""COMPUTED_VALUE"""),44687.66666666667)</f>
        <v>44687.66667</v>
      </c>
      <c r="B240" s="2">
        <f>IFERROR(__xludf.DUMMYFUNCTION("""COMPUTED_VALUE"""),288.55)</f>
        <v>288.55</v>
      </c>
      <c r="C240" s="3">
        <v>793.57103508795</v>
      </c>
    </row>
    <row r="241">
      <c r="A241" s="4">
        <f>IFERROR(__xludf.DUMMYFUNCTION("""COMPUTED_VALUE"""),44690.66666666667)</f>
        <v>44690.66667</v>
      </c>
      <c r="B241" s="2">
        <f>IFERROR(__xludf.DUMMYFUNCTION("""COMPUTED_VALUE"""),262.37)</f>
        <v>262.37</v>
      </c>
      <c r="C241" s="3">
        <v>795.679256385743</v>
      </c>
    </row>
    <row r="242">
      <c r="A242" s="4">
        <f>IFERROR(__xludf.DUMMYFUNCTION("""COMPUTED_VALUE"""),44691.66666666667)</f>
        <v>44691.66667</v>
      </c>
      <c r="B242" s="2">
        <f>IFERROR(__xludf.DUMMYFUNCTION("""COMPUTED_VALUE"""),266.68)</f>
        <v>266.68</v>
      </c>
      <c r="C242" s="3">
        <v>794.220549226915</v>
      </c>
    </row>
    <row r="243">
      <c r="A243" s="4">
        <f>IFERROR(__xludf.DUMMYFUNCTION("""COMPUTED_VALUE"""),44692.66666666667)</f>
        <v>44692.66667</v>
      </c>
      <c r="B243" s="2">
        <f>IFERROR(__xludf.DUMMYFUNCTION("""COMPUTED_VALUE"""),244.67)</f>
        <v>244.67</v>
      </c>
      <c r="C243" s="3">
        <v>803.486649763245</v>
      </c>
    </row>
    <row r="244">
      <c r="A244" s="4">
        <f>IFERROR(__xludf.DUMMYFUNCTION("""COMPUTED_VALUE"""),44693.66666666667)</f>
        <v>44693.66667</v>
      </c>
      <c r="B244" s="2">
        <f>IFERROR(__xludf.DUMMYFUNCTION("""COMPUTED_VALUE"""),242.67)</f>
        <v>242.67</v>
      </c>
      <c r="C244" s="3">
        <v>809.420502106819</v>
      </c>
    </row>
    <row r="245">
      <c r="A245" s="4">
        <f>IFERROR(__xludf.DUMMYFUNCTION("""COMPUTED_VALUE"""),44694.66666666667)</f>
        <v>44694.66667</v>
      </c>
      <c r="B245" s="2">
        <f>IFERROR(__xludf.DUMMYFUNCTION("""COMPUTED_VALUE"""),256.53)</f>
        <v>256.53</v>
      </c>
      <c r="C245" s="3">
        <v>810.77015204093</v>
      </c>
    </row>
    <row r="246">
      <c r="A246" s="4">
        <f>IFERROR(__xludf.DUMMYFUNCTION("""COMPUTED_VALUE"""),44697.66666666667)</f>
        <v>44697.66667</v>
      </c>
      <c r="B246" s="2">
        <f>IFERROR(__xludf.DUMMYFUNCTION("""COMPUTED_VALUE"""),241.46)</f>
        <v>241.46</v>
      </c>
      <c r="C246" s="3">
        <v>812.878373338723</v>
      </c>
    </row>
    <row r="247">
      <c r="A247" s="4">
        <f>IFERROR(__xludf.DUMMYFUNCTION("""COMPUTED_VALUE"""),44698.66666666667)</f>
        <v>44698.66667</v>
      </c>
      <c r="B247" s="2">
        <f>IFERROR(__xludf.DUMMYFUNCTION("""COMPUTED_VALUE"""),253.87)</f>
        <v>253.87</v>
      </c>
      <c r="C247" s="3">
        <v>811.419666179858</v>
      </c>
    </row>
    <row r="248">
      <c r="A248" s="4">
        <f>IFERROR(__xludf.DUMMYFUNCTION("""COMPUTED_VALUE"""),44699.66666666667)</f>
        <v>44699.66667</v>
      </c>
      <c r="B248" s="2">
        <f>IFERROR(__xludf.DUMMYFUNCTION("""COMPUTED_VALUE"""),236.6)</f>
        <v>236.6</v>
      </c>
      <c r="C248" s="3">
        <v>820.685766716211</v>
      </c>
    </row>
    <row r="249">
      <c r="A249" s="4">
        <f>IFERROR(__xludf.DUMMYFUNCTION("""COMPUTED_VALUE"""),44700.66666666667)</f>
        <v>44700.66667</v>
      </c>
      <c r="B249" s="2">
        <f>IFERROR(__xludf.DUMMYFUNCTION("""COMPUTED_VALUE"""),236.47)</f>
        <v>236.47</v>
      </c>
      <c r="C249" s="3">
        <v>826.619619059807</v>
      </c>
    </row>
    <row r="250">
      <c r="A250" s="4">
        <f>IFERROR(__xludf.DUMMYFUNCTION("""COMPUTED_VALUE"""),44701.66666666667)</f>
        <v>44701.66667</v>
      </c>
      <c r="B250" s="2">
        <f>IFERROR(__xludf.DUMMYFUNCTION("""COMPUTED_VALUE"""),221.3)</f>
        <v>221.3</v>
      </c>
    </row>
    <row r="251">
      <c r="A251" s="4">
        <f>IFERROR(__xludf.DUMMYFUNCTION("""COMPUTED_VALUE"""),44704.66666666667)</f>
        <v>44704.66667</v>
      </c>
      <c r="B251" s="2">
        <f>IFERROR(__xludf.DUMMYFUNCTION("""COMPUTED_VALUE"""),224.97)</f>
        <v>224.97</v>
      </c>
    </row>
    <row r="252">
      <c r="A252" s="4">
        <f>IFERROR(__xludf.DUMMYFUNCTION("""COMPUTED_VALUE"""),44705.66666666667)</f>
        <v>44705.66667</v>
      </c>
      <c r="B252" s="2">
        <f>IFERROR(__xludf.DUMMYFUNCTION("""COMPUTED_VALUE"""),209.39)</f>
        <v>209.39</v>
      </c>
    </row>
    <row r="253">
      <c r="A253" s="4">
        <f>IFERROR(__xludf.DUMMYFUNCTION("""COMPUTED_VALUE"""),44706.66666666667)</f>
        <v>44706.66667</v>
      </c>
      <c r="B253" s="2">
        <f>IFERROR(__xludf.DUMMYFUNCTION("""COMPUTED_VALUE"""),219.6)</f>
        <v>219.6</v>
      </c>
    </row>
    <row r="254">
      <c r="A254" s="4">
        <f>IFERROR(__xludf.DUMMYFUNCTION("""COMPUTED_VALUE"""),44707.66666666667)</f>
        <v>44707.66667</v>
      </c>
      <c r="B254" s="2">
        <f>IFERROR(__xludf.DUMMYFUNCTION("""COMPUTED_VALUE"""),235.91)</f>
        <v>235.91</v>
      </c>
      <c r="C254" s="3">
        <v>827.969268993908</v>
      </c>
    </row>
    <row r="255">
      <c r="C255" s="3">
        <v>830.077490291687</v>
      </c>
    </row>
    <row r="256">
      <c r="C256" s="3">
        <v>828.618783132833</v>
      </c>
    </row>
    <row r="257">
      <c r="C257" s="3">
        <v>850.514176487829</v>
      </c>
    </row>
    <row r="258">
      <c r="C258" s="3">
        <v>852.971193197956</v>
      </c>
    </row>
    <row r="259">
      <c r="C259" s="3">
        <v>837.884883669178</v>
      </c>
    </row>
    <row r="260">
      <c r="C260" s="3">
        <v>843.818736012794</v>
      </c>
    </row>
    <row r="261">
      <c r="C261" s="3">
        <v>845.168385946891</v>
      </c>
    </row>
    <row r="262">
      <c r="C262" s="3">
        <v>847.276607244667</v>
      </c>
    </row>
    <row r="263">
      <c r="C263" s="3">
        <v>845.817900085826</v>
      </c>
    </row>
    <row r="264">
      <c r="C264" s="3">
        <v>867.713293440836</v>
      </c>
    </row>
    <row r="265">
      <c r="C265" s="3">
        <v>870.170310150932</v>
      </c>
    </row>
    <row r="266">
      <c r="C266" s="3">
        <v>855.084000622191</v>
      </c>
    </row>
    <row r="267">
      <c r="C267" s="3">
        <v>861.017852965769</v>
      </c>
    </row>
    <row r="268">
      <c r="C268" s="3">
        <v>862.367502899869</v>
      </c>
    </row>
    <row r="269">
      <c r="C269" s="3">
        <v>864.475724197648</v>
      </c>
    </row>
    <row r="270">
      <c r="C270" s="3">
        <v>863.017017038818</v>
      </c>
    </row>
    <row r="271">
      <c r="C271" s="3">
        <v>884.91241039382</v>
      </c>
    </row>
    <row r="272">
      <c r="C272" s="3">
        <v>887.369427103957</v>
      </c>
    </row>
    <row r="273">
      <c r="C273" s="3">
        <v>872.283117575178</v>
      </c>
    </row>
    <row r="274">
      <c r="C274" s="3">
        <v>878.216969918769</v>
      </c>
    </row>
    <row r="275">
      <c r="C275" s="3">
        <v>879.56661985285</v>
      </c>
    </row>
    <row r="276">
      <c r="C276" s="3">
        <v>881.674841150611</v>
      </c>
    </row>
    <row r="277">
      <c r="C277" s="3">
        <v>880.216133991761</v>
      </c>
    </row>
    <row r="278">
      <c r="C278" s="3">
        <v>902.111527346804</v>
      </c>
    </row>
    <row r="279">
      <c r="C279" s="3">
        <v>904.568544056933</v>
      </c>
    </row>
    <row r="280">
      <c r="C280" s="3">
        <v>889.482234528124</v>
      </c>
    </row>
    <row r="281">
      <c r="C281" s="3">
        <v>895.416086871744</v>
      </c>
    </row>
    <row r="282">
      <c r="C282" s="3">
        <v>896.765736805828</v>
      </c>
    </row>
    <row r="283">
      <c r="C283" s="3">
        <v>898.873958103623</v>
      </c>
    </row>
    <row r="284">
      <c r="C284" s="3">
        <v>897.415250944736</v>
      </c>
    </row>
    <row r="285">
      <c r="C285" s="3">
        <v>919.310644299788</v>
      </c>
    </row>
    <row r="286">
      <c r="C286" s="3">
        <v>921.767661009886</v>
      </c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6">
        <v>0.0</v>
      </c>
      <c r="B2" s="7">
        <v>43906.0</v>
      </c>
      <c r="C2" s="6">
        <v>65.5923841301337</v>
      </c>
      <c r="D2" s="6">
        <v>-27.5143483793491</v>
      </c>
      <c r="E2" s="6">
        <v>148.352270151094</v>
      </c>
      <c r="F2" s="6">
        <v>65.5923841301337</v>
      </c>
      <c r="G2" s="6">
        <v>65.5923841301337</v>
      </c>
      <c r="H2" s="6">
        <v>-5.865511429697</v>
      </c>
      <c r="I2" s="6">
        <v>-5.865511429697</v>
      </c>
      <c r="J2" s="6">
        <v>-5.865511429697</v>
      </c>
      <c r="K2" s="6">
        <v>-5.865511429697</v>
      </c>
      <c r="L2" s="6">
        <v>-5.865511429697</v>
      </c>
      <c r="M2" s="6">
        <v>-5.865511429697</v>
      </c>
      <c r="N2" s="6">
        <v>0.0</v>
      </c>
      <c r="O2" s="6">
        <v>0.0</v>
      </c>
      <c r="P2" s="6">
        <v>0.0</v>
      </c>
    </row>
    <row r="3">
      <c r="A3" s="6">
        <v>1.0</v>
      </c>
      <c r="B3" s="7">
        <v>43907.0</v>
      </c>
      <c r="C3" s="6">
        <v>67.3878411007947</v>
      </c>
      <c r="D3" s="6">
        <v>-19.0596753045139</v>
      </c>
      <c r="E3" s="6">
        <v>153.384920337358</v>
      </c>
      <c r="F3" s="6">
        <v>67.3878411007947</v>
      </c>
      <c r="G3" s="6">
        <v>67.3878411007947</v>
      </c>
      <c r="H3" s="6">
        <v>-2.38867579366125</v>
      </c>
      <c r="I3" s="6">
        <v>-2.38867579366125</v>
      </c>
      <c r="J3" s="6">
        <v>-2.38867579366125</v>
      </c>
      <c r="K3" s="6">
        <v>-2.38867579366125</v>
      </c>
      <c r="L3" s="6">
        <v>-2.38867579366125</v>
      </c>
      <c r="M3" s="6">
        <v>-2.38867579366125</v>
      </c>
      <c r="N3" s="6">
        <v>0.0</v>
      </c>
      <c r="O3" s="6">
        <v>0.0</v>
      </c>
      <c r="P3" s="6">
        <v>0.0</v>
      </c>
    </row>
    <row r="4">
      <c r="A4" s="6">
        <v>2.0</v>
      </c>
      <c r="B4" s="7">
        <v>43908.0</v>
      </c>
      <c r="C4" s="6">
        <v>69.1832980714557</v>
      </c>
      <c r="D4" s="6">
        <v>-15.9254152373093</v>
      </c>
      <c r="E4" s="6">
        <v>152.114551273693</v>
      </c>
      <c r="F4" s="6">
        <v>69.1832980714557</v>
      </c>
      <c r="G4" s="6">
        <v>69.1832980714557</v>
      </c>
      <c r="H4" s="6">
        <v>-3.49604256714105</v>
      </c>
      <c r="I4" s="6">
        <v>-3.49604256714105</v>
      </c>
      <c r="J4" s="6">
        <v>-3.49604256714105</v>
      </c>
      <c r="K4" s="6">
        <v>-3.49604256714105</v>
      </c>
      <c r="L4" s="6">
        <v>-3.49604256714105</v>
      </c>
      <c r="M4" s="6">
        <v>-3.49604256714105</v>
      </c>
      <c r="N4" s="6">
        <v>0.0</v>
      </c>
      <c r="O4" s="6">
        <v>0.0</v>
      </c>
      <c r="P4" s="6">
        <v>0.0</v>
      </c>
    </row>
    <row r="5">
      <c r="A5" s="6">
        <v>3.0</v>
      </c>
      <c r="B5" s="7">
        <v>43909.0</v>
      </c>
      <c r="C5" s="6">
        <v>70.9787550421167</v>
      </c>
      <c r="D5" s="6">
        <v>-24.1260835152412</v>
      </c>
      <c r="E5" s="6">
        <v>156.441062043538</v>
      </c>
      <c r="F5" s="6">
        <v>70.9787550421167</v>
      </c>
      <c r="G5" s="6">
        <v>70.9787550421167</v>
      </c>
      <c r="H5" s="6">
        <v>-3.84483797690925</v>
      </c>
      <c r="I5" s="6">
        <v>-3.84483797690925</v>
      </c>
      <c r="J5" s="6">
        <v>-3.84483797690925</v>
      </c>
      <c r="K5" s="6">
        <v>-3.84483797690925</v>
      </c>
      <c r="L5" s="6">
        <v>-3.84483797690925</v>
      </c>
      <c r="M5" s="6">
        <v>-3.84483797690925</v>
      </c>
      <c r="N5" s="6">
        <v>0.0</v>
      </c>
      <c r="O5" s="6">
        <v>0.0</v>
      </c>
      <c r="P5" s="6">
        <v>0.0</v>
      </c>
    </row>
    <row r="6">
      <c r="A6" s="6">
        <v>4.0</v>
      </c>
      <c r="B6" s="7">
        <v>43910.0</v>
      </c>
      <c r="C6" s="6">
        <v>72.7742120127777</v>
      </c>
      <c r="D6" s="6">
        <v>-18.1428579657734</v>
      </c>
      <c r="E6" s="6">
        <v>152.972281471871</v>
      </c>
      <c r="F6" s="6">
        <v>72.7742120127777</v>
      </c>
      <c r="G6" s="6">
        <v>72.7742120127777</v>
      </c>
      <c r="H6" s="6">
        <v>-7.76056184335996</v>
      </c>
      <c r="I6" s="6">
        <v>-7.76056184335996</v>
      </c>
      <c r="J6" s="6">
        <v>-7.76056184335996</v>
      </c>
      <c r="K6" s="6">
        <v>-7.76056184335996</v>
      </c>
      <c r="L6" s="6">
        <v>-7.76056184335996</v>
      </c>
      <c r="M6" s="6">
        <v>-7.76056184335996</v>
      </c>
      <c r="N6" s="6">
        <v>0.0</v>
      </c>
      <c r="O6" s="6">
        <v>0.0</v>
      </c>
      <c r="P6" s="6">
        <v>0.0</v>
      </c>
    </row>
    <row r="7">
      <c r="A7" s="6">
        <v>5.0</v>
      </c>
      <c r="B7" s="7">
        <v>43913.0</v>
      </c>
      <c r="C7" s="6">
        <v>78.1605829247607</v>
      </c>
      <c r="D7" s="6">
        <v>-9.32292251772041</v>
      </c>
      <c r="E7" s="6">
        <v>157.257797605161</v>
      </c>
      <c r="F7" s="6">
        <v>78.1605829247607</v>
      </c>
      <c r="G7" s="6">
        <v>78.1605829247607</v>
      </c>
      <c r="H7" s="6">
        <v>-5.86551142969001</v>
      </c>
      <c r="I7" s="6">
        <v>-5.86551142969001</v>
      </c>
      <c r="J7" s="6">
        <v>-5.86551142969001</v>
      </c>
      <c r="K7" s="6">
        <v>-5.86551142969001</v>
      </c>
      <c r="L7" s="6">
        <v>-5.86551142969001</v>
      </c>
      <c r="M7" s="6">
        <v>-5.86551142969001</v>
      </c>
      <c r="N7" s="6">
        <v>0.0</v>
      </c>
      <c r="O7" s="6">
        <v>0.0</v>
      </c>
      <c r="P7" s="6">
        <v>0.0</v>
      </c>
    </row>
    <row r="8">
      <c r="A8" s="6">
        <v>6.0</v>
      </c>
      <c r="B8" s="7">
        <v>43914.0</v>
      </c>
      <c r="C8" s="6">
        <v>79.9560398954217</v>
      </c>
      <c r="D8" s="6">
        <v>-8.45329761997309</v>
      </c>
      <c r="E8" s="6">
        <v>162.305425923244</v>
      </c>
      <c r="F8" s="6">
        <v>79.9560398954217</v>
      </c>
      <c r="G8" s="6">
        <v>79.9560398954217</v>
      </c>
      <c r="H8" s="6">
        <v>-2.38867579364143</v>
      </c>
      <c r="I8" s="6">
        <v>-2.38867579364143</v>
      </c>
      <c r="J8" s="6">
        <v>-2.38867579364143</v>
      </c>
      <c r="K8" s="6">
        <v>-2.38867579364143</v>
      </c>
      <c r="L8" s="6">
        <v>-2.38867579364143</v>
      </c>
      <c r="M8" s="6">
        <v>-2.38867579364143</v>
      </c>
      <c r="N8" s="6">
        <v>0.0</v>
      </c>
      <c r="O8" s="6">
        <v>0.0</v>
      </c>
      <c r="P8" s="6">
        <v>0.0</v>
      </c>
    </row>
    <row r="9">
      <c r="A9" s="6">
        <v>7.0</v>
      </c>
      <c r="B9" s="7">
        <v>43915.0</v>
      </c>
      <c r="C9" s="6">
        <v>81.7514968660827</v>
      </c>
      <c r="D9" s="6">
        <v>-9.3775640575593</v>
      </c>
      <c r="E9" s="6">
        <v>163.421370684439</v>
      </c>
      <c r="F9" s="6">
        <v>81.7514968660827</v>
      </c>
      <c r="G9" s="6">
        <v>81.7514968660827</v>
      </c>
      <c r="H9" s="6">
        <v>-3.49604256713613</v>
      </c>
      <c r="I9" s="6">
        <v>-3.49604256713613</v>
      </c>
      <c r="J9" s="6">
        <v>-3.49604256713613</v>
      </c>
      <c r="K9" s="6">
        <v>-3.49604256713613</v>
      </c>
      <c r="L9" s="6">
        <v>-3.49604256713613</v>
      </c>
      <c r="M9" s="6">
        <v>-3.49604256713613</v>
      </c>
      <c r="N9" s="6">
        <v>0.0</v>
      </c>
      <c r="O9" s="6">
        <v>0.0</v>
      </c>
      <c r="P9" s="6">
        <v>0.0</v>
      </c>
    </row>
    <row r="10">
      <c r="A10" s="6">
        <v>8.0</v>
      </c>
      <c r="B10" s="7">
        <v>43916.0</v>
      </c>
      <c r="C10" s="6">
        <v>83.5469538367437</v>
      </c>
      <c r="D10" s="6">
        <v>-1.63958242968497</v>
      </c>
      <c r="E10" s="6">
        <v>165.365341346796</v>
      </c>
      <c r="F10" s="6">
        <v>83.5469538367437</v>
      </c>
      <c r="G10" s="6">
        <v>83.5469538367437</v>
      </c>
      <c r="H10" s="6">
        <v>-3.84483797692577</v>
      </c>
      <c r="I10" s="6">
        <v>-3.84483797692577</v>
      </c>
      <c r="J10" s="6">
        <v>-3.84483797692577</v>
      </c>
      <c r="K10" s="6">
        <v>-3.84483797692577</v>
      </c>
      <c r="L10" s="6">
        <v>-3.84483797692577</v>
      </c>
      <c r="M10" s="6">
        <v>-3.84483797692577</v>
      </c>
      <c r="N10" s="6">
        <v>0.0</v>
      </c>
      <c r="O10" s="6">
        <v>0.0</v>
      </c>
      <c r="P10" s="6">
        <v>0.0</v>
      </c>
    </row>
    <row r="11">
      <c r="A11" s="6">
        <v>9.0</v>
      </c>
      <c r="B11" s="7">
        <v>43917.0</v>
      </c>
      <c r="C11" s="6">
        <v>85.3424107956767</v>
      </c>
      <c r="D11" s="6">
        <v>-11.3412249691894</v>
      </c>
      <c r="E11" s="6">
        <v>154.649891480207</v>
      </c>
      <c r="F11" s="6">
        <v>85.3424107956767</v>
      </c>
      <c r="G11" s="6">
        <v>85.3424107956767</v>
      </c>
      <c r="H11" s="6">
        <v>-7.76056184334688</v>
      </c>
      <c r="I11" s="6">
        <v>-7.76056184334688</v>
      </c>
      <c r="J11" s="6">
        <v>-7.76056184334688</v>
      </c>
      <c r="K11" s="6">
        <v>-7.76056184334688</v>
      </c>
      <c r="L11" s="6">
        <v>-7.76056184334688</v>
      </c>
      <c r="M11" s="6">
        <v>-7.76056184334688</v>
      </c>
      <c r="N11" s="6">
        <v>0.0</v>
      </c>
      <c r="O11" s="6">
        <v>0.0</v>
      </c>
      <c r="P11" s="6">
        <v>0.0</v>
      </c>
    </row>
    <row r="12">
      <c r="A12" s="6">
        <v>10.0</v>
      </c>
      <c r="B12" s="7">
        <v>43920.0</v>
      </c>
      <c r="C12" s="6">
        <v>90.7287816724758</v>
      </c>
      <c r="D12" s="6">
        <v>-8.07646293784355</v>
      </c>
      <c r="E12" s="6">
        <v>168.479104451002</v>
      </c>
      <c r="F12" s="6">
        <v>90.7287816724758</v>
      </c>
      <c r="G12" s="6">
        <v>90.7287816724758</v>
      </c>
      <c r="H12" s="6">
        <v>-5.86551142972285</v>
      </c>
      <c r="I12" s="6">
        <v>-5.86551142972285</v>
      </c>
      <c r="J12" s="6">
        <v>-5.86551142972285</v>
      </c>
      <c r="K12" s="6">
        <v>-5.86551142972285</v>
      </c>
      <c r="L12" s="6">
        <v>-5.86551142972285</v>
      </c>
      <c r="M12" s="6">
        <v>-5.86551142972285</v>
      </c>
      <c r="N12" s="6">
        <v>0.0</v>
      </c>
      <c r="O12" s="6">
        <v>0.0</v>
      </c>
      <c r="P12" s="6">
        <v>0.0</v>
      </c>
    </row>
    <row r="13">
      <c r="A13" s="6">
        <v>11.0</v>
      </c>
      <c r="B13" s="7">
        <v>43921.0</v>
      </c>
      <c r="C13" s="6">
        <v>92.5242386314088</v>
      </c>
      <c r="D13" s="6">
        <v>5.04545576216925</v>
      </c>
      <c r="E13" s="6">
        <v>171.369772440814</v>
      </c>
      <c r="F13" s="6">
        <v>92.5242386314088</v>
      </c>
      <c r="G13" s="6">
        <v>92.5242386314088</v>
      </c>
      <c r="H13" s="6">
        <v>-2.3886757936735</v>
      </c>
      <c r="I13" s="6">
        <v>-2.3886757936735</v>
      </c>
      <c r="J13" s="6">
        <v>-2.3886757936735</v>
      </c>
      <c r="K13" s="6">
        <v>-2.3886757936735</v>
      </c>
      <c r="L13" s="6">
        <v>-2.3886757936735</v>
      </c>
      <c r="M13" s="6">
        <v>-2.3886757936735</v>
      </c>
      <c r="N13" s="6">
        <v>0.0</v>
      </c>
      <c r="O13" s="6">
        <v>0.0</v>
      </c>
      <c r="P13" s="6">
        <v>0.0</v>
      </c>
    </row>
    <row r="14">
      <c r="A14" s="6">
        <v>12.0</v>
      </c>
      <c r="B14" s="7">
        <v>43922.0</v>
      </c>
      <c r="C14" s="6">
        <v>94.3196955903419</v>
      </c>
      <c r="D14" s="6">
        <v>2.06981734057045</v>
      </c>
      <c r="E14" s="6">
        <v>171.318212073248</v>
      </c>
      <c r="F14" s="6">
        <v>94.3196955903419</v>
      </c>
      <c r="G14" s="6">
        <v>94.3196955903419</v>
      </c>
      <c r="H14" s="6">
        <v>-3.49604256713732</v>
      </c>
      <c r="I14" s="6">
        <v>-3.49604256713732</v>
      </c>
      <c r="J14" s="6">
        <v>-3.49604256713732</v>
      </c>
      <c r="K14" s="6">
        <v>-3.49604256713732</v>
      </c>
      <c r="L14" s="6">
        <v>-3.49604256713732</v>
      </c>
      <c r="M14" s="6">
        <v>-3.49604256713732</v>
      </c>
      <c r="N14" s="6">
        <v>0.0</v>
      </c>
      <c r="O14" s="6">
        <v>0.0</v>
      </c>
      <c r="P14" s="6">
        <v>0.0</v>
      </c>
    </row>
    <row r="15">
      <c r="A15" s="6">
        <v>13.0</v>
      </c>
      <c r="B15" s="7">
        <v>43923.0</v>
      </c>
      <c r="C15" s="6">
        <v>96.1151525492749</v>
      </c>
      <c r="D15" s="6">
        <v>5.43056183426471</v>
      </c>
      <c r="E15" s="6">
        <v>177.805525086802</v>
      </c>
      <c r="F15" s="6">
        <v>96.1151525492749</v>
      </c>
      <c r="G15" s="6">
        <v>96.1151525492749</v>
      </c>
      <c r="H15" s="6">
        <v>-3.84483797692459</v>
      </c>
      <c r="I15" s="6">
        <v>-3.84483797692459</v>
      </c>
      <c r="J15" s="6">
        <v>-3.84483797692459</v>
      </c>
      <c r="K15" s="6">
        <v>-3.84483797692459</v>
      </c>
      <c r="L15" s="6">
        <v>-3.84483797692459</v>
      </c>
      <c r="M15" s="6">
        <v>-3.84483797692459</v>
      </c>
      <c r="N15" s="6">
        <v>0.0</v>
      </c>
      <c r="O15" s="6">
        <v>0.0</v>
      </c>
      <c r="P15" s="6">
        <v>0.0</v>
      </c>
    </row>
    <row r="16">
      <c r="A16" s="6">
        <v>14.0</v>
      </c>
      <c r="B16" s="7">
        <v>43924.0</v>
      </c>
      <c r="C16" s="6">
        <v>97.9106095082079</v>
      </c>
      <c r="D16" s="6">
        <v>7.30939224133951</v>
      </c>
      <c r="E16" s="6">
        <v>181.160245065747</v>
      </c>
      <c r="F16" s="6">
        <v>97.9106095082079</v>
      </c>
      <c r="G16" s="6">
        <v>97.9106095082079</v>
      </c>
      <c r="H16" s="6">
        <v>-7.7605618433515</v>
      </c>
      <c r="I16" s="6">
        <v>-7.7605618433515</v>
      </c>
      <c r="J16" s="6">
        <v>-7.7605618433515</v>
      </c>
      <c r="K16" s="6">
        <v>-7.7605618433515</v>
      </c>
      <c r="L16" s="6">
        <v>-7.7605618433515</v>
      </c>
      <c r="M16" s="6">
        <v>-7.7605618433515</v>
      </c>
      <c r="N16" s="6">
        <v>0.0</v>
      </c>
      <c r="O16" s="6">
        <v>0.0</v>
      </c>
      <c r="P16" s="6">
        <v>0.0</v>
      </c>
    </row>
    <row r="17">
      <c r="A17" s="6">
        <v>15.0</v>
      </c>
      <c r="B17" s="7">
        <v>43927.0</v>
      </c>
      <c r="C17" s="6">
        <v>103.296980385006</v>
      </c>
      <c r="D17" s="6">
        <v>14.0331133776239</v>
      </c>
      <c r="E17" s="6">
        <v>190.971975410618</v>
      </c>
      <c r="F17" s="6">
        <v>103.296980385006</v>
      </c>
      <c r="G17" s="6">
        <v>103.296980385006</v>
      </c>
      <c r="H17" s="6">
        <v>-5.86551142971587</v>
      </c>
      <c r="I17" s="6">
        <v>-5.86551142971587</v>
      </c>
      <c r="J17" s="6">
        <v>-5.86551142971587</v>
      </c>
      <c r="K17" s="6">
        <v>-5.86551142971587</v>
      </c>
      <c r="L17" s="6">
        <v>-5.86551142971587</v>
      </c>
      <c r="M17" s="6">
        <v>-5.86551142971587</v>
      </c>
      <c r="N17" s="6">
        <v>0.0</v>
      </c>
      <c r="O17" s="6">
        <v>0.0</v>
      </c>
      <c r="P17" s="6">
        <v>0.0</v>
      </c>
    </row>
    <row r="18">
      <c r="A18" s="6">
        <v>16.0</v>
      </c>
      <c r="B18" s="7">
        <v>43928.0</v>
      </c>
      <c r="C18" s="6">
        <v>105.09243734394</v>
      </c>
      <c r="D18" s="6">
        <v>22.3325081383617</v>
      </c>
      <c r="E18" s="6">
        <v>192.913450132377</v>
      </c>
      <c r="F18" s="6">
        <v>105.09243734394</v>
      </c>
      <c r="G18" s="6">
        <v>105.09243734394</v>
      </c>
      <c r="H18" s="6">
        <v>-2.3886757936657</v>
      </c>
      <c r="I18" s="6">
        <v>-2.3886757936657</v>
      </c>
      <c r="J18" s="6">
        <v>-2.3886757936657</v>
      </c>
      <c r="K18" s="6">
        <v>-2.3886757936657</v>
      </c>
      <c r="L18" s="6">
        <v>-2.3886757936657</v>
      </c>
      <c r="M18" s="6">
        <v>-2.3886757936657</v>
      </c>
      <c r="N18" s="6">
        <v>0.0</v>
      </c>
      <c r="O18" s="6">
        <v>0.0</v>
      </c>
      <c r="P18" s="6">
        <v>0.0</v>
      </c>
    </row>
    <row r="19">
      <c r="A19" s="6">
        <v>17.0</v>
      </c>
      <c r="B19" s="7">
        <v>43929.0</v>
      </c>
      <c r="C19" s="6">
        <v>106.887894316994</v>
      </c>
      <c r="D19" s="6">
        <v>9.88528043906425</v>
      </c>
      <c r="E19" s="6">
        <v>184.248621575565</v>
      </c>
      <c r="F19" s="6">
        <v>106.887894316994</v>
      </c>
      <c r="G19" s="6">
        <v>106.887894316994</v>
      </c>
      <c r="H19" s="6">
        <v>-3.49604256713851</v>
      </c>
      <c r="I19" s="6">
        <v>-3.49604256713851</v>
      </c>
      <c r="J19" s="6">
        <v>-3.49604256713851</v>
      </c>
      <c r="K19" s="6">
        <v>-3.49604256713851</v>
      </c>
      <c r="L19" s="6">
        <v>-3.49604256713851</v>
      </c>
      <c r="M19" s="6">
        <v>-3.49604256713851</v>
      </c>
      <c r="N19" s="6">
        <v>0.0</v>
      </c>
      <c r="O19" s="6">
        <v>0.0</v>
      </c>
      <c r="P19" s="6">
        <v>0.0</v>
      </c>
    </row>
    <row r="20">
      <c r="A20" s="6">
        <v>18.0</v>
      </c>
      <c r="B20" s="7">
        <v>43930.0</v>
      </c>
      <c r="C20" s="6">
        <v>108.683351290049</v>
      </c>
      <c r="D20" s="6">
        <v>16.9025399910845</v>
      </c>
      <c r="E20" s="6">
        <v>193.478805777215</v>
      </c>
      <c r="F20" s="6">
        <v>108.683351290049</v>
      </c>
      <c r="G20" s="6">
        <v>108.683351290049</v>
      </c>
      <c r="H20" s="6">
        <v>-3.84483797693226</v>
      </c>
      <c r="I20" s="6">
        <v>-3.84483797693226</v>
      </c>
      <c r="J20" s="6">
        <v>-3.84483797693226</v>
      </c>
      <c r="K20" s="6">
        <v>-3.84483797693226</v>
      </c>
      <c r="L20" s="6">
        <v>-3.84483797693226</v>
      </c>
      <c r="M20" s="6">
        <v>-3.84483797693226</v>
      </c>
      <c r="N20" s="6">
        <v>0.0</v>
      </c>
      <c r="O20" s="6">
        <v>0.0</v>
      </c>
      <c r="P20" s="6">
        <v>0.0</v>
      </c>
    </row>
    <row r="21">
      <c r="A21" s="6">
        <v>19.0</v>
      </c>
      <c r="B21" s="7">
        <v>43934.0</v>
      </c>
      <c r="C21" s="6">
        <v>115.865179182268</v>
      </c>
      <c r="D21" s="6">
        <v>22.4894946248247</v>
      </c>
      <c r="E21" s="6">
        <v>198.472309925364</v>
      </c>
      <c r="F21" s="6">
        <v>115.865179182268</v>
      </c>
      <c r="G21" s="6">
        <v>115.865179182268</v>
      </c>
      <c r="H21" s="6">
        <v>-5.86551142970888</v>
      </c>
      <c r="I21" s="6">
        <v>-5.86551142970888</v>
      </c>
      <c r="J21" s="6">
        <v>-5.86551142970888</v>
      </c>
      <c r="K21" s="6">
        <v>-5.86551142970888</v>
      </c>
      <c r="L21" s="6">
        <v>-5.86551142970888</v>
      </c>
      <c r="M21" s="6">
        <v>-5.86551142970888</v>
      </c>
      <c r="N21" s="6">
        <v>0.0</v>
      </c>
      <c r="O21" s="6">
        <v>0.0</v>
      </c>
      <c r="P21" s="6">
        <v>0.0</v>
      </c>
    </row>
    <row r="22">
      <c r="A22" s="6">
        <v>20.0</v>
      </c>
      <c r="B22" s="7">
        <v>43935.0</v>
      </c>
      <c r="C22" s="6">
        <v>117.660636155323</v>
      </c>
      <c r="D22" s="6">
        <v>33.2220153997861</v>
      </c>
      <c r="E22" s="6">
        <v>199.548128266396</v>
      </c>
      <c r="F22" s="6">
        <v>117.660636155323</v>
      </c>
      <c r="G22" s="6">
        <v>117.660636155323</v>
      </c>
      <c r="H22" s="6">
        <v>-2.38867579365791</v>
      </c>
      <c r="I22" s="6">
        <v>-2.38867579365791</v>
      </c>
      <c r="J22" s="6">
        <v>-2.38867579365791</v>
      </c>
      <c r="K22" s="6">
        <v>-2.38867579365791</v>
      </c>
      <c r="L22" s="6">
        <v>-2.38867579365791</v>
      </c>
      <c r="M22" s="6">
        <v>-2.38867579365791</v>
      </c>
      <c r="N22" s="6">
        <v>0.0</v>
      </c>
      <c r="O22" s="6">
        <v>0.0</v>
      </c>
      <c r="P22" s="6">
        <v>0.0</v>
      </c>
    </row>
    <row r="23">
      <c r="A23" s="6">
        <v>21.0</v>
      </c>
      <c r="B23" s="7">
        <v>43936.0</v>
      </c>
      <c r="C23" s="6">
        <v>119.456093128378</v>
      </c>
      <c r="D23" s="6">
        <v>31.0603073079253</v>
      </c>
      <c r="E23" s="6">
        <v>207.044160444441</v>
      </c>
      <c r="F23" s="6">
        <v>119.456093128378</v>
      </c>
      <c r="G23" s="6">
        <v>119.456093128378</v>
      </c>
      <c r="H23" s="6">
        <v>-3.4960425671397</v>
      </c>
      <c r="I23" s="6">
        <v>-3.4960425671397</v>
      </c>
      <c r="J23" s="6">
        <v>-3.4960425671397</v>
      </c>
      <c r="K23" s="6">
        <v>-3.4960425671397</v>
      </c>
      <c r="L23" s="6">
        <v>-3.4960425671397</v>
      </c>
      <c r="M23" s="6">
        <v>-3.4960425671397</v>
      </c>
      <c r="N23" s="6">
        <v>0.0</v>
      </c>
      <c r="O23" s="6">
        <v>0.0</v>
      </c>
      <c r="P23" s="6">
        <v>0.0</v>
      </c>
    </row>
    <row r="24">
      <c r="A24" s="6">
        <v>22.0</v>
      </c>
      <c r="B24" s="7">
        <v>43937.0</v>
      </c>
      <c r="C24" s="6">
        <v>121.251550101433</v>
      </c>
      <c r="D24" s="6">
        <v>29.6169986378063</v>
      </c>
      <c r="E24" s="6">
        <v>203.559699581111</v>
      </c>
      <c r="F24" s="6">
        <v>121.251550101433</v>
      </c>
      <c r="G24" s="6">
        <v>121.251550101433</v>
      </c>
      <c r="H24" s="6">
        <v>-3.84483797690878</v>
      </c>
      <c r="I24" s="6">
        <v>-3.84483797690878</v>
      </c>
      <c r="J24" s="6">
        <v>-3.84483797690878</v>
      </c>
      <c r="K24" s="6">
        <v>-3.84483797690878</v>
      </c>
      <c r="L24" s="6">
        <v>-3.84483797690878</v>
      </c>
      <c r="M24" s="6">
        <v>-3.84483797690878</v>
      </c>
      <c r="N24" s="6">
        <v>0.0</v>
      </c>
      <c r="O24" s="6">
        <v>0.0</v>
      </c>
      <c r="P24" s="6">
        <v>0.0</v>
      </c>
    </row>
    <row r="25">
      <c r="A25" s="6">
        <v>23.0</v>
      </c>
      <c r="B25" s="7">
        <v>43938.0</v>
      </c>
      <c r="C25" s="6">
        <v>123.047007074487</v>
      </c>
      <c r="D25" s="6">
        <v>28.5378859555534</v>
      </c>
      <c r="E25" s="6">
        <v>206.957591391604</v>
      </c>
      <c r="F25" s="6">
        <v>123.047007074487</v>
      </c>
      <c r="G25" s="6">
        <v>123.047007074487</v>
      </c>
      <c r="H25" s="6">
        <v>-7.76056184332534</v>
      </c>
      <c r="I25" s="6">
        <v>-7.76056184332534</v>
      </c>
      <c r="J25" s="6">
        <v>-7.76056184332534</v>
      </c>
      <c r="K25" s="6">
        <v>-7.76056184332534</v>
      </c>
      <c r="L25" s="6">
        <v>-7.76056184332534</v>
      </c>
      <c r="M25" s="6">
        <v>-7.76056184332534</v>
      </c>
      <c r="N25" s="6">
        <v>0.0</v>
      </c>
      <c r="O25" s="6">
        <v>0.0</v>
      </c>
      <c r="P25" s="6">
        <v>0.0</v>
      </c>
    </row>
    <row r="26">
      <c r="A26" s="6">
        <v>24.0</v>
      </c>
      <c r="B26" s="7">
        <v>43941.0</v>
      </c>
      <c r="C26" s="6">
        <v>128.433377993652</v>
      </c>
      <c r="D26" s="6">
        <v>35.145094014806</v>
      </c>
      <c r="E26" s="6">
        <v>205.724777998522</v>
      </c>
      <c r="F26" s="6">
        <v>128.433377993652</v>
      </c>
      <c r="G26" s="6">
        <v>128.433377993652</v>
      </c>
      <c r="H26" s="6">
        <v>-5.86551142972181</v>
      </c>
      <c r="I26" s="6">
        <v>-5.86551142972181</v>
      </c>
      <c r="J26" s="6">
        <v>-5.86551142972181</v>
      </c>
      <c r="K26" s="6">
        <v>-5.86551142972181</v>
      </c>
      <c r="L26" s="6">
        <v>-5.86551142972181</v>
      </c>
      <c r="M26" s="6">
        <v>-5.86551142972181</v>
      </c>
      <c r="N26" s="6">
        <v>0.0</v>
      </c>
      <c r="O26" s="6">
        <v>0.0</v>
      </c>
      <c r="P26" s="6">
        <v>0.0</v>
      </c>
    </row>
    <row r="27">
      <c r="A27" s="6">
        <v>25.0</v>
      </c>
      <c r="B27" s="7">
        <v>43942.0</v>
      </c>
      <c r="C27" s="6">
        <v>130.228835225408</v>
      </c>
      <c r="D27" s="6">
        <v>34.9542798255686</v>
      </c>
      <c r="E27" s="6">
        <v>211.037632176495</v>
      </c>
      <c r="F27" s="6">
        <v>130.228835225408</v>
      </c>
      <c r="G27" s="6">
        <v>130.228835225408</v>
      </c>
      <c r="H27" s="6">
        <v>-2.38867579367795</v>
      </c>
      <c r="I27" s="6">
        <v>-2.38867579367795</v>
      </c>
      <c r="J27" s="6">
        <v>-2.38867579367795</v>
      </c>
      <c r="K27" s="6">
        <v>-2.38867579367795</v>
      </c>
      <c r="L27" s="6">
        <v>-2.38867579367795</v>
      </c>
      <c r="M27" s="6">
        <v>-2.38867579367795</v>
      </c>
      <c r="N27" s="6">
        <v>0.0</v>
      </c>
      <c r="O27" s="6">
        <v>0.0</v>
      </c>
      <c r="P27" s="6">
        <v>0.0</v>
      </c>
    </row>
    <row r="28">
      <c r="A28" s="6">
        <v>26.0</v>
      </c>
      <c r="B28" s="7">
        <v>43943.0</v>
      </c>
      <c r="C28" s="6">
        <v>132.024292457164</v>
      </c>
      <c r="D28" s="6">
        <v>46.1444581870358</v>
      </c>
      <c r="E28" s="6">
        <v>207.031817378667</v>
      </c>
      <c r="F28" s="6">
        <v>132.024292457164</v>
      </c>
      <c r="G28" s="6">
        <v>132.024292457164</v>
      </c>
      <c r="H28" s="6">
        <v>-3.49604256713913</v>
      </c>
      <c r="I28" s="6">
        <v>-3.49604256713913</v>
      </c>
      <c r="J28" s="6">
        <v>-3.49604256713913</v>
      </c>
      <c r="K28" s="6">
        <v>-3.49604256713913</v>
      </c>
      <c r="L28" s="6">
        <v>-3.49604256713913</v>
      </c>
      <c r="M28" s="6">
        <v>-3.49604256713913</v>
      </c>
      <c r="N28" s="6">
        <v>0.0</v>
      </c>
      <c r="O28" s="6">
        <v>0.0</v>
      </c>
      <c r="P28" s="6">
        <v>0.0</v>
      </c>
    </row>
    <row r="29">
      <c r="A29" s="6">
        <v>27.0</v>
      </c>
      <c r="B29" s="7">
        <v>43944.0</v>
      </c>
      <c r="C29" s="6">
        <v>133.819749688921</v>
      </c>
      <c r="D29" s="6">
        <v>46.5323000621468</v>
      </c>
      <c r="E29" s="6">
        <v>213.697958039845</v>
      </c>
      <c r="F29" s="6">
        <v>133.819749688921</v>
      </c>
      <c r="G29" s="6">
        <v>133.819749688921</v>
      </c>
      <c r="H29" s="6">
        <v>-3.84483797691645</v>
      </c>
      <c r="I29" s="6">
        <v>-3.84483797691645</v>
      </c>
      <c r="J29" s="6">
        <v>-3.84483797691645</v>
      </c>
      <c r="K29" s="6">
        <v>-3.84483797691645</v>
      </c>
      <c r="L29" s="6">
        <v>-3.84483797691645</v>
      </c>
      <c r="M29" s="6">
        <v>-3.84483797691645</v>
      </c>
      <c r="N29" s="6">
        <v>0.0</v>
      </c>
      <c r="O29" s="6">
        <v>0.0</v>
      </c>
      <c r="P29" s="6">
        <v>0.0</v>
      </c>
    </row>
    <row r="30">
      <c r="A30" s="6">
        <v>28.0</v>
      </c>
      <c r="B30" s="7">
        <v>43945.0</v>
      </c>
      <c r="C30" s="6">
        <v>135.615206920677</v>
      </c>
      <c r="D30" s="6">
        <v>42.329760424061</v>
      </c>
      <c r="E30" s="6">
        <v>213.244267780385</v>
      </c>
      <c r="F30" s="6">
        <v>135.615206920677</v>
      </c>
      <c r="G30" s="6">
        <v>135.615206920677</v>
      </c>
      <c r="H30" s="6">
        <v>-7.76056184332997</v>
      </c>
      <c r="I30" s="6">
        <v>-7.76056184332997</v>
      </c>
      <c r="J30" s="6">
        <v>-7.76056184332997</v>
      </c>
      <c r="K30" s="6">
        <v>-7.76056184332997</v>
      </c>
      <c r="L30" s="6">
        <v>-7.76056184332997</v>
      </c>
      <c r="M30" s="6">
        <v>-7.76056184332997</v>
      </c>
      <c r="N30" s="6">
        <v>0.0</v>
      </c>
      <c r="O30" s="6">
        <v>0.0</v>
      </c>
      <c r="P30" s="6">
        <v>0.0</v>
      </c>
    </row>
    <row r="31">
      <c r="A31" s="6">
        <v>29.0</v>
      </c>
      <c r="B31" s="7">
        <v>43948.0</v>
      </c>
      <c r="C31" s="6">
        <v>141.001578615946</v>
      </c>
      <c r="D31" s="6">
        <v>54.450596487956</v>
      </c>
      <c r="E31" s="6">
        <v>215.583587405418</v>
      </c>
      <c r="F31" s="6">
        <v>141.001578615946</v>
      </c>
      <c r="G31" s="6">
        <v>141.001578615946</v>
      </c>
      <c r="H31" s="6">
        <v>-5.86551142968851</v>
      </c>
      <c r="I31" s="6">
        <v>-5.86551142968851</v>
      </c>
      <c r="J31" s="6">
        <v>-5.86551142968851</v>
      </c>
      <c r="K31" s="6">
        <v>-5.86551142968851</v>
      </c>
      <c r="L31" s="6">
        <v>-5.86551142968851</v>
      </c>
      <c r="M31" s="6">
        <v>-5.86551142968851</v>
      </c>
      <c r="N31" s="6">
        <v>0.0</v>
      </c>
      <c r="O31" s="6">
        <v>0.0</v>
      </c>
      <c r="P31" s="6">
        <v>0.0</v>
      </c>
    </row>
    <row r="32">
      <c r="A32" s="6">
        <v>30.0</v>
      </c>
      <c r="B32" s="7">
        <v>43949.0</v>
      </c>
      <c r="C32" s="6">
        <v>142.797035847703</v>
      </c>
      <c r="D32" s="6">
        <v>56.1070881124964</v>
      </c>
      <c r="E32" s="6">
        <v>227.516495576825</v>
      </c>
      <c r="F32" s="6">
        <v>142.797035847703</v>
      </c>
      <c r="G32" s="6">
        <v>142.797035847703</v>
      </c>
      <c r="H32" s="6">
        <v>-2.38867579368219</v>
      </c>
      <c r="I32" s="6">
        <v>-2.38867579368219</v>
      </c>
      <c r="J32" s="6">
        <v>-2.38867579368219</v>
      </c>
      <c r="K32" s="6">
        <v>-2.38867579368219</v>
      </c>
      <c r="L32" s="6">
        <v>-2.38867579368219</v>
      </c>
      <c r="M32" s="6">
        <v>-2.38867579368219</v>
      </c>
      <c r="N32" s="6">
        <v>0.0</v>
      </c>
      <c r="O32" s="6">
        <v>0.0</v>
      </c>
      <c r="P32" s="6">
        <v>0.0</v>
      </c>
    </row>
    <row r="33">
      <c r="A33" s="6">
        <v>31.0</v>
      </c>
      <c r="B33" s="7">
        <v>43950.0</v>
      </c>
      <c r="C33" s="6">
        <v>144.592493079459</v>
      </c>
      <c r="D33" s="6">
        <v>50.9291634739807</v>
      </c>
      <c r="E33" s="6">
        <v>219.243810489604</v>
      </c>
      <c r="F33" s="6">
        <v>144.592493079459</v>
      </c>
      <c r="G33" s="6">
        <v>144.592493079459</v>
      </c>
      <c r="H33" s="6">
        <v>-3.49604256714209</v>
      </c>
      <c r="I33" s="6">
        <v>-3.49604256714209</v>
      </c>
      <c r="J33" s="6">
        <v>-3.49604256714209</v>
      </c>
      <c r="K33" s="6">
        <v>-3.49604256714209</v>
      </c>
      <c r="L33" s="6">
        <v>-3.49604256714209</v>
      </c>
      <c r="M33" s="6">
        <v>-3.49604256714209</v>
      </c>
      <c r="N33" s="6">
        <v>0.0</v>
      </c>
      <c r="O33" s="6">
        <v>0.0</v>
      </c>
      <c r="P33" s="6">
        <v>0.0</v>
      </c>
    </row>
    <row r="34">
      <c r="A34" s="6">
        <v>32.0</v>
      </c>
      <c r="B34" s="7">
        <v>43951.0</v>
      </c>
      <c r="C34" s="6">
        <v>146.387950311215</v>
      </c>
      <c r="D34" s="6">
        <v>58.6861229397313</v>
      </c>
      <c r="E34" s="6">
        <v>231.635879369565</v>
      </c>
      <c r="F34" s="6">
        <v>146.387950311215</v>
      </c>
      <c r="G34" s="6">
        <v>146.387950311215</v>
      </c>
      <c r="H34" s="6">
        <v>-3.84483797691527</v>
      </c>
      <c r="I34" s="6">
        <v>-3.84483797691527</v>
      </c>
      <c r="J34" s="6">
        <v>-3.84483797691527</v>
      </c>
      <c r="K34" s="6">
        <v>-3.84483797691527</v>
      </c>
      <c r="L34" s="6">
        <v>-3.84483797691527</v>
      </c>
      <c r="M34" s="6">
        <v>-3.84483797691527</v>
      </c>
      <c r="N34" s="6">
        <v>0.0</v>
      </c>
      <c r="O34" s="6">
        <v>0.0</v>
      </c>
      <c r="P34" s="6">
        <v>0.0</v>
      </c>
    </row>
    <row r="35">
      <c r="A35" s="6">
        <v>33.0</v>
      </c>
      <c r="B35" s="7">
        <v>43952.0</v>
      </c>
      <c r="C35" s="6">
        <v>148.183407860147</v>
      </c>
      <c r="D35" s="6">
        <v>54.3856647197716</v>
      </c>
      <c r="E35" s="6">
        <v>227.878241590376</v>
      </c>
      <c r="F35" s="6">
        <v>148.183407860147</v>
      </c>
      <c r="G35" s="6">
        <v>148.183407860147</v>
      </c>
      <c r="H35" s="6">
        <v>-7.76056184334902</v>
      </c>
      <c r="I35" s="6">
        <v>-7.76056184334902</v>
      </c>
      <c r="J35" s="6">
        <v>-7.76056184334902</v>
      </c>
      <c r="K35" s="6">
        <v>-7.76056184334902</v>
      </c>
      <c r="L35" s="6">
        <v>-7.76056184334902</v>
      </c>
      <c r="M35" s="6">
        <v>-7.76056184334902</v>
      </c>
      <c r="N35" s="6">
        <v>0.0</v>
      </c>
      <c r="O35" s="6">
        <v>0.0</v>
      </c>
      <c r="P35" s="6">
        <v>0.0</v>
      </c>
    </row>
    <row r="36">
      <c r="A36" s="6">
        <v>34.0</v>
      </c>
      <c r="B36" s="7">
        <v>43955.0</v>
      </c>
      <c r="C36" s="6">
        <v>153.569780506943</v>
      </c>
      <c r="D36" s="6">
        <v>61.9929931258009</v>
      </c>
      <c r="E36" s="6">
        <v>231.1264936475</v>
      </c>
      <c r="F36" s="6">
        <v>153.569780506943</v>
      </c>
      <c r="G36" s="6">
        <v>153.569780506943</v>
      </c>
      <c r="H36" s="6">
        <v>-5.86551142970143</v>
      </c>
      <c r="I36" s="6">
        <v>-5.86551142970143</v>
      </c>
      <c r="J36" s="6">
        <v>-5.86551142970143</v>
      </c>
      <c r="K36" s="6">
        <v>-5.86551142970143</v>
      </c>
      <c r="L36" s="6">
        <v>-5.86551142970143</v>
      </c>
      <c r="M36" s="6">
        <v>-5.86551142970143</v>
      </c>
      <c r="N36" s="6">
        <v>0.0</v>
      </c>
      <c r="O36" s="6">
        <v>0.0</v>
      </c>
      <c r="P36" s="6">
        <v>0.0</v>
      </c>
    </row>
    <row r="37">
      <c r="A37" s="6">
        <v>35.0</v>
      </c>
      <c r="B37" s="7">
        <v>43956.0</v>
      </c>
      <c r="C37" s="6">
        <v>155.365238055874</v>
      </c>
      <c r="D37" s="6">
        <v>61.0794795142111</v>
      </c>
      <c r="E37" s="6">
        <v>234.906799919933</v>
      </c>
      <c r="F37" s="6">
        <v>155.365238055874</v>
      </c>
      <c r="G37" s="6">
        <v>155.365238055874</v>
      </c>
      <c r="H37" s="6">
        <v>-2.38867579366237</v>
      </c>
      <c r="I37" s="6">
        <v>-2.38867579366237</v>
      </c>
      <c r="J37" s="6">
        <v>-2.38867579366237</v>
      </c>
      <c r="K37" s="6">
        <v>-2.38867579366237</v>
      </c>
      <c r="L37" s="6">
        <v>-2.38867579366237</v>
      </c>
      <c r="M37" s="6">
        <v>-2.38867579366237</v>
      </c>
      <c r="N37" s="6">
        <v>0.0</v>
      </c>
      <c r="O37" s="6">
        <v>0.0</v>
      </c>
      <c r="P37" s="6">
        <v>0.0</v>
      </c>
    </row>
    <row r="38">
      <c r="A38" s="6">
        <v>36.0</v>
      </c>
      <c r="B38" s="7">
        <v>43957.0</v>
      </c>
      <c r="C38" s="6">
        <v>157.160695604806</v>
      </c>
      <c r="D38" s="6">
        <v>67.2719127827974</v>
      </c>
      <c r="E38" s="6">
        <v>241.016712001571</v>
      </c>
      <c r="F38" s="6">
        <v>157.160695604806</v>
      </c>
      <c r="G38" s="6">
        <v>157.160695604806</v>
      </c>
      <c r="H38" s="6">
        <v>-3.49604256714151</v>
      </c>
      <c r="I38" s="6">
        <v>-3.49604256714151</v>
      </c>
      <c r="J38" s="6">
        <v>-3.49604256714151</v>
      </c>
      <c r="K38" s="6">
        <v>-3.49604256714151</v>
      </c>
      <c r="L38" s="6">
        <v>-3.49604256714151</v>
      </c>
      <c r="M38" s="6">
        <v>-3.49604256714151</v>
      </c>
      <c r="N38" s="6">
        <v>0.0</v>
      </c>
      <c r="O38" s="6">
        <v>0.0</v>
      </c>
      <c r="P38" s="6">
        <v>0.0</v>
      </c>
    </row>
    <row r="39">
      <c r="A39" s="6">
        <v>37.0</v>
      </c>
      <c r="B39" s="7">
        <v>43958.0</v>
      </c>
      <c r="C39" s="6">
        <v>158.956153153738</v>
      </c>
      <c r="D39" s="6">
        <v>66.4061122016635</v>
      </c>
      <c r="E39" s="6">
        <v>245.111279508665</v>
      </c>
      <c r="F39" s="6">
        <v>158.956153153738</v>
      </c>
      <c r="G39" s="6">
        <v>158.956153153738</v>
      </c>
      <c r="H39" s="6">
        <v>-3.84483797692294</v>
      </c>
      <c r="I39" s="6">
        <v>-3.84483797692294</v>
      </c>
      <c r="J39" s="6">
        <v>-3.84483797692294</v>
      </c>
      <c r="K39" s="6">
        <v>-3.84483797692294</v>
      </c>
      <c r="L39" s="6">
        <v>-3.84483797692294</v>
      </c>
      <c r="M39" s="6">
        <v>-3.84483797692294</v>
      </c>
      <c r="N39" s="6">
        <v>0.0</v>
      </c>
      <c r="O39" s="6">
        <v>0.0</v>
      </c>
      <c r="P39" s="6">
        <v>0.0</v>
      </c>
    </row>
    <row r="40">
      <c r="A40" s="6">
        <v>38.0</v>
      </c>
      <c r="B40" s="7">
        <v>43959.0</v>
      </c>
      <c r="C40" s="6">
        <v>160.75161070267</v>
      </c>
      <c r="D40" s="6">
        <v>68.2499842001627</v>
      </c>
      <c r="E40" s="6">
        <v>236.704962967376</v>
      </c>
      <c r="F40" s="6">
        <v>160.75161070267</v>
      </c>
      <c r="G40" s="6">
        <v>160.75161070267</v>
      </c>
      <c r="H40" s="6">
        <v>-7.76056184335365</v>
      </c>
      <c r="I40" s="6">
        <v>-7.76056184335365</v>
      </c>
      <c r="J40" s="6">
        <v>-7.76056184335365</v>
      </c>
      <c r="K40" s="6">
        <v>-7.76056184335365</v>
      </c>
      <c r="L40" s="6">
        <v>-7.76056184335365</v>
      </c>
      <c r="M40" s="6">
        <v>-7.76056184335365</v>
      </c>
      <c r="N40" s="6">
        <v>0.0</v>
      </c>
      <c r="O40" s="6">
        <v>0.0</v>
      </c>
      <c r="P40" s="6">
        <v>0.0</v>
      </c>
    </row>
    <row r="41">
      <c r="A41" s="6">
        <v>39.0</v>
      </c>
      <c r="B41" s="7">
        <v>43962.0</v>
      </c>
      <c r="C41" s="6">
        <v>166.137983349465</v>
      </c>
      <c r="D41" s="6">
        <v>72.2016629681204</v>
      </c>
      <c r="E41" s="6">
        <v>253.20230547903</v>
      </c>
      <c r="F41" s="6">
        <v>166.137983349465</v>
      </c>
      <c r="G41" s="6">
        <v>166.137983349465</v>
      </c>
      <c r="H41" s="6">
        <v>-5.86551142969445</v>
      </c>
      <c r="I41" s="6">
        <v>-5.86551142969445</v>
      </c>
      <c r="J41" s="6">
        <v>-5.86551142969445</v>
      </c>
      <c r="K41" s="6">
        <v>-5.86551142969445</v>
      </c>
      <c r="L41" s="6">
        <v>-5.86551142969445</v>
      </c>
      <c r="M41" s="6">
        <v>-5.86551142969445</v>
      </c>
      <c r="N41" s="6">
        <v>0.0</v>
      </c>
      <c r="O41" s="6">
        <v>0.0</v>
      </c>
      <c r="P41" s="6">
        <v>0.0</v>
      </c>
    </row>
    <row r="42">
      <c r="A42" s="6">
        <v>40.0</v>
      </c>
      <c r="B42" s="7">
        <v>43963.0</v>
      </c>
      <c r="C42" s="6">
        <v>167.933440898397</v>
      </c>
      <c r="D42" s="6">
        <v>83.5355842238634</v>
      </c>
      <c r="E42" s="6">
        <v>253.369072718313</v>
      </c>
      <c r="F42" s="6">
        <v>167.933440898397</v>
      </c>
      <c r="G42" s="6">
        <v>167.933440898397</v>
      </c>
      <c r="H42" s="6">
        <v>-2.38867579366661</v>
      </c>
      <c r="I42" s="6">
        <v>-2.38867579366661</v>
      </c>
      <c r="J42" s="6">
        <v>-2.38867579366661</v>
      </c>
      <c r="K42" s="6">
        <v>-2.38867579366661</v>
      </c>
      <c r="L42" s="6">
        <v>-2.38867579366661</v>
      </c>
      <c r="M42" s="6">
        <v>-2.38867579366661</v>
      </c>
      <c r="N42" s="6">
        <v>0.0</v>
      </c>
      <c r="O42" s="6">
        <v>0.0</v>
      </c>
      <c r="P42" s="6">
        <v>0.0</v>
      </c>
    </row>
    <row r="43">
      <c r="A43" s="6">
        <v>41.0</v>
      </c>
      <c r="B43" s="7">
        <v>43964.0</v>
      </c>
      <c r="C43" s="6">
        <v>169.728898954146</v>
      </c>
      <c r="D43" s="6">
        <v>80.6044026631234</v>
      </c>
      <c r="E43" s="6">
        <v>246.50420667357</v>
      </c>
      <c r="F43" s="6">
        <v>169.728898954146</v>
      </c>
      <c r="G43" s="6">
        <v>169.728898954146</v>
      </c>
      <c r="H43" s="6">
        <v>-3.49604256713836</v>
      </c>
      <c r="I43" s="6">
        <v>-3.49604256713836</v>
      </c>
      <c r="J43" s="6">
        <v>-3.49604256713836</v>
      </c>
      <c r="K43" s="6">
        <v>-3.49604256713836</v>
      </c>
      <c r="L43" s="6">
        <v>-3.49604256713836</v>
      </c>
      <c r="M43" s="6">
        <v>-3.49604256713836</v>
      </c>
      <c r="N43" s="6">
        <v>0.0</v>
      </c>
      <c r="O43" s="6">
        <v>0.0</v>
      </c>
      <c r="P43" s="6">
        <v>0.0</v>
      </c>
    </row>
    <row r="44">
      <c r="A44" s="6">
        <v>42.0</v>
      </c>
      <c r="B44" s="7">
        <v>43965.0</v>
      </c>
      <c r="C44" s="6">
        <v>171.524357009896</v>
      </c>
      <c r="D44" s="6">
        <v>85.3835111394155</v>
      </c>
      <c r="E44" s="6">
        <v>254.293507049973</v>
      </c>
      <c r="F44" s="6">
        <v>171.524357009896</v>
      </c>
      <c r="G44" s="6">
        <v>171.524357009896</v>
      </c>
      <c r="H44" s="6">
        <v>-3.84483797693061</v>
      </c>
      <c r="I44" s="6">
        <v>-3.84483797693061</v>
      </c>
      <c r="J44" s="6">
        <v>-3.84483797693061</v>
      </c>
      <c r="K44" s="6">
        <v>-3.84483797693061</v>
      </c>
      <c r="L44" s="6">
        <v>-3.84483797693061</v>
      </c>
      <c r="M44" s="6">
        <v>-3.84483797693061</v>
      </c>
      <c r="N44" s="6">
        <v>0.0</v>
      </c>
      <c r="O44" s="6">
        <v>0.0</v>
      </c>
      <c r="P44" s="6">
        <v>0.0</v>
      </c>
    </row>
    <row r="45">
      <c r="A45" s="6">
        <v>43.0</v>
      </c>
      <c r="B45" s="7">
        <v>43966.0</v>
      </c>
      <c r="C45" s="6">
        <v>173.319815065645</v>
      </c>
      <c r="D45" s="6">
        <v>74.6396898151488</v>
      </c>
      <c r="E45" s="6">
        <v>253.392602620906</v>
      </c>
      <c r="F45" s="6">
        <v>173.319815065645</v>
      </c>
      <c r="G45" s="6">
        <v>173.319815065645</v>
      </c>
      <c r="H45" s="6">
        <v>-7.76056184334057</v>
      </c>
      <c r="I45" s="6">
        <v>-7.76056184334057</v>
      </c>
      <c r="J45" s="6">
        <v>-7.76056184334057</v>
      </c>
      <c r="K45" s="6">
        <v>-7.76056184334057</v>
      </c>
      <c r="L45" s="6">
        <v>-7.76056184334057</v>
      </c>
      <c r="M45" s="6">
        <v>-7.76056184334057</v>
      </c>
      <c r="N45" s="6">
        <v>0.0</v>
      </c>
      <c r="O45" s="6">
        <v>0.0</v>
      </c>
      <c r="P45" s="6">
        <v>0.0</v>
      </c>
    </row>
    <row r="46">
      <c r="A46" s="6">
        <v>44.0</v>
      </c>
      <c r="B46" s="7">
        <v>43969.0</v>
      </c>
      <c r="C46" s="6">
        <v>178.706189232892</v>
      </c>
      <c r="D46" s="6">
        <v>79.8898959726274</v>
      </c>
      <c r="E46" s="6">
        <v>257.889460819437</v>
      </c>
      <c r="F46" s="6">
        <v>178.706189232892</v>
      </c>
      <c r="G46" s="6">
        <v>178.706189232892</v>
      </c>
      <c r="H46" s="6">
        <v>-5.86551142968106</v>
      </c>
      <c r="I46" s="6">
        <v>-5.86551142968106</v>
      </c>
      <c r="J46" s="6">
        <v>-5.86551142968106</v>
      </c>
      <c r="K46" s="6">
        <v>-5.86551142968106</v>
      </c>
      <c r="L46" s="6">
        <v>-5.86551142968106</v>
      </c>
      <c r="M46" s="6">
        <v>-5.86551142968106</v>
      </c>
      <c r="N46" s="6">
        <v>0.0</v>
      </c>
      <c r="O46" s="6">
        <v>0.0</v>
      </c>
      <c r="P46" s="6">
        <v>0.0</v>
      </c>
    </row>
    <row r="47">
      <c r="A47" s="6">
        <v>45.0</v>
      </c>
      <c r="B47" s="7">
        <v>43970.0</v>
      </c>
      <c r="C47" s="6">
        <v>180.501647288642</v>
      </c>
      <c r="D47" s="6">
        <v>93.9029706089927</v>
      </c>
      <c r="E47" s="6">
        <v>261.95300839358</v>
      </c>
      <c r="F47" s="6">
        <v>180.501647288642</v>
      </c>
      <c r="G47" s="6">
        <v>180.501647288642</v>
      </c>
      <c r="H47" s="6">
        <v>-2.38867579367085</v>
      </c>
      <c r="I47" s="6">
        <v>-2.38867579367085</v>
      </c>
      <c r="J47" s="6">
        <v>-2.38867579367085</v>
      </c>
      <c r="K47" s="6">
        <v>-2.38867579367085</v>
      </c>
      <c r="L47" s="6">
        <v>-2.38867579367085</v>
      </c>
      <c r="M47" s="6">
        <v>-2.38867579367085</v>
      </c>
      <c r="N47" s="6">
        <v>0.0</v>
      </c>
      <c r="O47" s="6">
        <v>0.0</v>
      </c>
      <c r="P47" s="6">
        <v>0.0</v>
      </c>
    </row>
    <row r="48">
      <c r="A48" s="6">
        <v>46.0</v>
      </c>
      <c r="B48" s="7">
        <v>43971.0</v>
      </c>
      <c r="C48" s="6">
        <v>182.297105344391</v>
      </c>
      <c r="D48" s="6">
        <v>87.1679416621318</v>
      </c>
      <c r="E48" s="6">
        <v>267.30444431825</v>
      </c>
      <c r="F48" s="6">
        <v>182.297105344391</v>
      </c>
      <c r="G48" s="6">
        <v>182.297105344391</v>
      </c>
      <c r="H48" s="6">
        <v>-3.49604256713955</v>
      </c>
      <c r="I48" s="6">
        <v>-3.49604256713955</v>
      </c>
      <c r="J48" s="6">
        <v>-3.49604256713955</v>
      </c>
      <c r="K48" s="6">
        <v>-3.49604256713955</v>
      </c>
      <c r="L48" s="6">
        <v>-3.49604256713955</v>
      </c>
      <c r="M48" s="6">
        <v>-3.49604256713955</v>
      </c>
      <c r="N48" s="6">
        <v>0.0</v>
      </c>
      <c r="O48" s="6">
        <v>0.0</v>
      </c>
      <c r="P48" s="6">
        <v>0.0</v>
      </c>
    </row>
    <row r="49">
      <c r="A49" s="6">
        <v>47.0</v>
      </c>
      <c r="B49" s="7">
        <v>43972.0</v>
      </c>
      <c r="C49" s="6">
        <v>184.09256340014</v>
      </c>
      <c r="D49" s="6">
        <v>93.7266362200163</v>
      </c>
      <c r="E49" s="6">
        <v>269.291262658378</v>
      </c>
      <c r="F49" s="6">
        <v>184.09256340014</v>
      </c>
      <c r="G49" s="6">
        <v>184.09256340014</v>
      </c>
      <c r="H49" s="6">
        <v>-3.84483797693828</v>
      </c>
      <c r="I49" s="6">
        <v>-3.84483797693828</v>
      </c>
      <c r="J49" s="6">
        <v>-3.84483797693828</v>
      </c>
      <c r="K49" s="6">
        <v>-3.84483797693828</v>
      </c>
      <c r="L49" s="6">
        <v>-3.84483797693828</v>
      </c>
      <c r="M49" s="6">
        <v>-3.84483797693828</v>
      </c>
      <c r="N49" s="6">
        <v>0.0</v>
      </c>
      <c r="O49" s="6">
        <v>0.0</v>
      </c>
      <c r="P49" s="6">
        <v>0.0</v>
      </c>
    </row>
    <row r="50">
      <c r="A50" s="6">
        <v>48.0</v>
      </c>
      <c r="B50" s="7">
        <v>43973.0</v>
      </c>
      <c r="C50" s="6">
        <v>185.888021455889</v>
      </c>
      <c r="D50" s="6">
        <v>97.1195522712205</v>
      </c>
      <c r="E50" s="6">
        <v>263.422282117193</v>
      </c>
      <c r="F50" s="6">
        <v>185.888021455889</v>
      </c>
      <c r="G50" s="6">
        <v>185.888021455889</v>
      </c>
      <c r="H50" s="6">
        <v>-7.76056184332749</v>
      </c>
      <c r="I50" s="6">
        <v>-7.76056184332749</v>
      </c>
      <c r="J50" s="6">
        <v>-7.76056184332749</v>
      </c>
      <c r="K50" s="6">
        <v>-7.76056184332749</v>
      </c>
      <c r="L50" s="6">
        <v>-7.76056184332749</v>
      </c>
      <c r="M50" s="6">
        <v>-7.76056184332749</v>
      </c>
      <c r="N50" s="6">
        <v>0.0</v>
      </c>
      <c r="O50" s="6">
        <v>0.0</v>
      </c>
      <c r="P50" s="6">
        <v>0.0</v>
      </c>
    </row>
    <row r="51">
      <c r="A51" s="6">
        <v>49.0</v>
      </c>
      <c r="B51" s="7">
        <v>43977.0</v>
      </c>
      <c r="C51" s="6">
        <v>193.069886134575</v>
      </c>
      <c r="D51" s="6">
        <v>100.748097503111</v>
      </c>
      <c r="E51" s="6">
        <v>276.811469212396</v>
      </c>
      <c r="F51" s="6">
        <v>193.069886134575</v>
      </c>
      <c r="G51" s="6">
        <v>193.069886134575</v>
      </c>
      <c r="H51" s="6">
        <v>-2.38867579366305</v>
      </c>
      <c r="I51" s="6">
        <v>-2.38867579366305</v>
      </c>
      <c r="J51" s="6">
        <v>-2.38867579366305</v>
      </c>
      <c r="K51" s="6">
        <v>-2.38867579366305</v>
      </c>
      <c r="L51" s="6">
        <v>-2.38867579366305</v>
      </c>
      <c r="M51" s="6">
        <v>-2.38867579366305</v>
      </c>
      <c r="N51" s="6">
        <v>0.0</v>
      </c>
      <c r="O51" s="6">
        <v>0.0</v>
      </c>
      <c r="P51" s="6">
        <v>0.0</v>
      </c>
    </row>
    <row r="52">
      <c r="A52" s="6">
        <v>50.0</v>
      </c>
      <c r="B52" s="7">
        <v>43978.0</v>
      </c>
      <c r="C52" s="6">
        <v>194.865352304246</v>
      </c>
      <c r="D52" s="6">
        <v>113.191928170366</v>
      </c>
      <c r="E52" s="6">
        <v>278.108875241199</v>
      </c>
      <c r="F52" s="6">
        <v>194.865352304246</v>
      </c>
      <c r="G52" s="6">
        <v>194.865352304246</v>
      </c>
      <c r="H52" s="6">
        <v>-3.49604256714074</v>
      </c>
      <c r="I52" s="6">
        <v>-3.49604256714074</v>
      </c>
      <c r="J52" s="6">
        <v>-3.49604256714074</v>
      </c>
      <c r="K52" s="6">
        <v>-3.49604256714074</v>
      </c>
      <c r="L52" s="6">
        <v>-3.49604256714074</v>
      </c>
      <c r="M52" s="6">
        <v>-3.49604256714074</v>
      </c>
      <c r="N52" s="6">
        <v>0.0</v>
      </c>
      <c r="O52" s="6">
        <v>0.0</v>
      </c>
      <c r="P52" s="6">
        <v>0.0</v>
      </c>
    </row>
    <row r="53">
      <c r="A53" s="6">
        <v>51.0</v>
      </c>
      <c r="B53" s="7">
        <v>43979.0</v>
      </c>
      <c r="C53" s="6">
        <v>196.660818473917</v>
      </c>
      <c r="D53" s="6">
        <v>114.70566923059</v>
      </c>
      <c r="E53" s="6">
        <v>279.52132048673</v>
      </c>
      <c r="F53" s="6">
        <v>196.660818473917</v>
      </c>
      <c r="G53" s="6">
        <v>196.660818473917</v>
      </c>
      <c r="H53" s="6">
        <v>-3.84483797690596</v>
      </c>
      <c r="I53" s="6">
        <v>-3.84483797690596</v>
      </c>
      <c r="J53" s="6">
        <v>-3.84483797690596</v>
      </c>
      <c r="K53" s="6">
        <v>-3.84483797690596</v>
      </c>
      <c r="L53" s="6">
        <v>-3.84483797690596</v>
      </c>
      <c r="M53" s="6">
        <v>-3.84483797690596</v>
      </c>
      <c r="N53" s="6">
        <v>0.0</v>
      </c>
      <c r="O53" s="6">
        <v>0.0</v>
      </c>
      <c r="P53" s="6">
        <v>0.0</v>
      </c>
    </row>
    <row r="54">
      <c r="A54" s="6">
        <v>52.0</v>
      </c>
      <c r="B54" s="7">
        <v>43980.0</v>
      </c>
      <c r="C54" s="6">
        <v>198.456284643589</v>
      </c>
      <c r="D54" s="6">
        <v>102.571521558697</v>
      </c>
      <c r="E54" s="6">
        <v>279.368580291578</v>
      </c>
      <c r="F54" s="6">
        <v>198.456284643589</v>
      </c>
      <c r="G54" s="6">
        <v>198.456284643589</v>
      </c>
      <c r="H54" s="6">
        <v>-7.76056184336425</v>
      </c>
      <c r="I54" s="6">
        <v>-7.76056184336425</v>
      </c>
      <c r="J54" s="6">
        <v>-7.76056184336425</v>
      </c>
      <c r="K54" s="6">
        <v>-7.76056184336425</v>
      </c>
      <c r="L54" s="6">
        <v>-7.76056184336425</v>
      </c>
      <c r="M54" s="6">
        <v>-7.76056184336425</v>
      </c>
      <c r="N54" s="6">
        <v>0.0</v>
      </c>
      <c r="O54" s="6">
        <v>0.0</v>
      </c>
      <c r="P54" s="6">
        <v>0.0</v>
      </c>
    </row>
    <row r="55">
      <c r="A55" s="6">
        <v>53.0</v>
      </c>
      <c r="B55" s="7">
        <v>43983.0</v>
      </c>
      <c r="C55" s="6">
        <v>203.842683152603</v>
      </c>
      <c r="D55" s="6">
        <v>116.498976976467</v>
      </c>
      <c r="E55" s="6">
        <v>287.926883146981</v>
      </c>
      <c r="F55" s="6">
        <v>203.842683152603</v>
      </c>
      <c r="G55" s="6">
        <v>203.842683152603</v>
      </c>
      <c r="H55" s="6">
        <v>-5.865511429687</v>
      </c>
      <c r="I55" s="6">
        <v>-5.865511429687</v>
      </c>
      <c r="J55" s="6">
        <v>-5.865511429687</v>
      </c>
      <c r="K55" s="6">
        <v>-5.865511429687</v>
      </c>
      <c r="L55" s="6">
        <v>-5.865511429687</v>
      </c>
      <c r="M55" s="6">
        <v>-5.865511429687</v>
      </c>
      <c r="N55" s="6">
        <v>0.0</v>
      </c>
      <c r="O55" s="6">
        <v>0.0</v>
      </c>
      <c r="P55" s="6">
        <v>0.0</v>
      </c>
    </row>
    <row r="56">
      <c r="A56" s="6">
        <v>54.0</v>
      </c>
      <c r="B56" s="7">
        <v>43984.0</v>
      </c>
      <c r="C56" s="6">
        <v>205.638149322274</v>
      </c>
      <c r="D56" s="6">
        <v>114.578983405551</v>
      </c>
      <c r="E56" s="6">
        <v>288.076542549774</v>
      </c>
      <c r="F56" s="6">
        <v>205.638149322274</v>
      </c>
      <c r="G56" s="6">
        <v>205.638149322274</v>
      </c>
      <c r="H56" s="6">
        <v>-2.38867579365526</v>
      </c>
      <c r="I56" s="6">
        <v>-2.38867579365526</v>
      </c>
      <c r="J56" s="6">
        <v>-2.38867579365526</v>
      </c>
      <c r="K56" s="6">
        <v>-2.38867579365526</v>
      </c>
      <c r="L56" s="6">
        <v>-2.38867579365526</v>
      </c>
      <c r="M56" s="6">
        <v>-2.38867579365526</v>
      </c>
      <c r="N56" s="6">
        <v>0.0</v>
      </c>
      <c r="O56" s="6">
        <v>0.0</v>
      </c>
      <c r="P56" s="6">
        <v>0.0</v>
      </c>
    </row>
    <row r="57">
      <c r="A57" s="6">
        <v>55.0</v>
      </c>
      <c r="B57" s="7">
        <v>43985.0</v>
      </c>
      <c r="C57" s="6">
        <v>207.433615491945</v>
      </c>
      <c r="D57" s="6">
        <v>123.039701883071</v>
      </c>
      <c r="E57" s="6">
        <v>285.977289851299</v>
      </c>
      <c r="F57" s="6">
        <v>207.433615491945</v>
      </c>
      <c r="G57" s="6">
        <v>207.433615491945</v>
      </c>
      <c r="H57" s="6">
        <v>-3.49604256714016</v>
      </c>
      <c r="I57" s="6">
        <v>-3.49604256714016</v>
      </c>
      <c r="J57" s="6">
        <v>-3.49604256714016</v>
      </c>
      <c r="K57" s="6">
        <v>-3.49604256714016</v>
      </c>
      <c r="L57" s="6">
        <v>-3.49604256714016</v>
      </c>
      <c r="M57" s="6">
        <v>-3.49604256714016</v>
      </c>
      <c r="N57" s="6">
        <v>0.0</v>
      </c>
      <c r="O57" s="6">
        <v>0.0</v>
      </c>
      <c r="P57" s="6">
        <v>0.0</v>
      </c>
    </row>
    <row r="58">
      <c r="A58" s="6">
        <v>56.0</v>
      </c>
      <c r="B58" s="7">
        <v>43986.0</v>
      </c>
      <c r="C58" s="6">
        <v>209.229081661617</v>
      </c>
      <c r="D58" s="6">
        <v>119.928329752946</v>
      </c>
      <c r="E58" s="6">
        <v>285.218078810292</v>
      </c>
      <c r="F58" s="6">
        <v>209.229081661617</v>
      </c>
      <c r="G58" s="6">
        <v>209.229081661617</v>
      </c>
      <c r="H58" s="6">
        <v>-3.84483797692247</v>
      </c>
      <c r="I58" s="6">
        <v>-3.84483797692247</v>
      </c>
      <c r="J58" s="6">
        <v>-3.84483797692247</v>
      </c>
      <c r="K58" s="6">
        <v>-3.84483797692247</v>
      </c>
      <c r="L58" s="6">
        <v>-3.84483797692247</v>
      </c>
      <c r="M58" s="6">
        <v>-3.84483797692247</v>
      </c>
      <c r="N58" s="6">
        <v>0.0</v>
      </c>
      <c r="O58" s="6">
        <v>0.0</v>
      </c>
      <c r="P58" s="6">
        <v>0.0</v>
      </c>
    </row>
    <row r="59">
      <c r="A59" s="6">
        <v>57.0</v>
      </c>
      <c r="B59" s="7">
        <v>43987.0</v>
      </c>
      <c r="C59" s="6">
        <v>211.04688982456</v>
      </c>
      <c r="D59" s="6">
        <v>119.63202894932</v>
      </c>
      <c r="E59" s="6">
        <v>286.964269565701</v>
      </c>
      <c r="F59" s="6">
        <v>211.04688982456</v>
      </c>
      <c r="G59" s="6">
        <v>211.04688982456</v>
      </c>
      <c r="H59" s="6">
        <v>-7.76056184336888</v>
      </c>
      <c r="I59" s="6">
        <v>-7.76056184336888</v>
      </c>
      <c r="J59" s="6">
        <v>-7.76056184336888</v>
      </c>
      <c r="K59" s="6">
        <v>-7.76056184336888</v>
      </c>
      <c r="L59" s="6">
        <v>-7.76056184336888</v>
      </c>
      <c r="M59" s="6">
        <v>-7.76056184336888</v>
      </c>
      <c r="N59" s="6">
        <v>0.0</v>
      </c>
      <c r="O59" s="6">
        <v>0.0</v>
      </c>
      <c r="P59" s="6">
        <v>0.0</v>
      </c>
    </row>
    <row r="60">
      <c r="A60" s="6">
        <v>58.0</v>
      </c>
      <c r="B60" s="7">
        <v>43990.0</v>
      </c>
      <c r="C60" s="6">
        <v>216.500314313389</v>
      </c>
      <c r="D60" s="6">
        <v>126.064445025352</v>
      </c>
      <c r="E60" s="6">
        <v>296.996807039946</v>
      </c>
      <c r="F60" s="6">
        <v>216.500314313389</v>
      </c>
      <c r="G60" s="6">
        <v>216.500314313389</v>
      </c>
      <c r="H60" s="6">
        <v>-5.86551142969993</v>
      </c>
      <c r="I60" s="6">
        <v>-5.86551142969993</v>
      </c>
      <c r="J60" s="6">
        <v>-5.86551142969993</v>
      </c>
      <c r="K60" s="6">
        <v>-5.86551142969993</v>
      </c>
      <c r="L60" s="6">
        <v>-5.86551142969993</v>
      </c>
      <c r="M60" s="6">
        <v>-5.86551142969993</v>
      </c>
      <c r="N60" s="6">
        <v>0.0</v>
      </c>
      <c r="O60" s="6">
        <v>0.0</v>
      </c>
      <c r="P60" s="6">
        <v>0.0</v>
      </c>
    </row>
    <row r="61">
      <c r="A61" s="6">
        <v>59.0</v>
      </c>
      <c r="B61" s="7">
        <v>43991.0</v>
      </c>
      <c r="C61" s="6">
        <v>218.318122476331</v>
      </c>
      <c r="D61" s="6">
        <v>131.481278183224</v>
      </c>
      <c r="E61" s="6">
        <v>297.472818888831</v>
      </c>
      <c r="F61" s="6">
        <v>218.318122476331</v>
      </c>
      <c r="G61" s="6">
        <v>218.318122476331</v>
      </c>
      <c r="H61" s="6">
        <v>-2.3886757936753</v>
      </c>
      <c r="I61" s="6">
        <v>-2.3886757936753</v>
      </c>
      <c r="J61" s="6">
        <v>-2.3886757936753</v>
      </c>
      <c r="K61" s="6">
        <v>-2.3886757936753</v>
      </c>
      <c r="L61" s="6">
        <v>-2.3886757936753</v>
      </c>
      <c r="M61" s="6">
        <v>-2.3886757936753</v>
      </c>
      <c r="N61" s="6">
        <v>0.0</v>
      </c>
      <c r="O61" s="6">
        <v>0.0</v>
      </c>
      <c r="P61" s="6">
        <v>0.0</v>
      </c>
    </row>
    <row r="62">
      <c r="A62" s="6">
        <v>60.0</v>
      </c>
      <c r="B62" s="7">
        <v>43992.0</v>
      </c>
      <c r="C62" s="6">
        <v>220.135930639274</v>
      </c>
      <c r="D62" s="6">
        <v>132.226182277206</v>
      </c>
      <c r="E62" s="6">
        <v>302.622883280261</v>
      </c>
      <c r="F62" s="6">
        <v>220.135930639274</v>
      </c>
      <c r="G62" s="6">
        <v>220.135930639274</v>
      </c>
      <c r="H62" s="6">
        <v>-3.49604256714312</v>
      </c>
      <c r="I62" s="6">
        <v>-3.49604256714312</v>
      </c>
      <c r="J62" s="6">
        <v>-3.49604256714312</v>
      </c>
      <c r="K62" s="6">
        <v>-3.49604256714312</v>
      </c>
      <c r="L62" s="6">
        <v>-3.49604256714312</v>
      </c>
      <c r="M62" s="6">
        <v>-3.49604256714312</v>
      </c>
      <c r="N62" s="6">
        <v>0.0</v>
      </c>
      <c r="O62" s="6">
        <v>0.0</v>
      </c>
      <c r="P62" s="6">
        <v>0.0</v>
      </c>
    </row>
    <row r="63">
      <c r="A63" s="6">
        <v>61.0</v>
      </c>
      <c r="B63" s="7">
        <v>43993.0</v>
      </c>
      <c r="C63" s="6">
        <v>221.953738802217</v>
      </c>
      <c r="D63" s="6">
        <v>136.473716456452</v>
      </c>
      <c r="E63" s="6">
        <v>301.637737829673</v>
      </c>
      <c r="F63" s="6">
        <v>221.953738802217</v>
      </c>
      <c r="G63" s="6">
        <v>221.953738802217</v>
      </c>
      <c r="H63" s="6">
        <v>-3.8448379769213</v>
      </c>
      <c r="I63" s="6">
        <v>-3.8448379769213</v>
      </c>
      <c r="J63" s="6">
        <v>-3.8448379769213</v>
      </c>
      <c r="K63" s="6">
        <v>-3.8448379769213</v>
      </c>
      <c r="L63" s="6">
        <v>-3.8448379769213</v>
      </c>
      <c r="M63" s="6">
        <v>-3.8448379769213</v>
      </c>
      <c r="N63" s="6">
        <v>0.0</v>
      </c>
      <c r="O63" s="6">
        <v>0.0</v>
      </c>
      <c r="P63" s="6">
        <v>0.0</v>
      </c>
    </row>
    <row r="64">
      <c r="A64" s="6">
        <v>62.0</v>
      </c>
      <c r="B64" s="7">
        <v>43994.0</v>
      </c>
      <c r="C64" s="6">
        <v>223.77154696516</v>
      </c>
      <c r="D64" s="6">
        <v>131.421900772724</v>
      </c>
      <c r="E64" s="6">
        <v>297.033756641002</v>
      </c>
      <c r="F64" s="6">
        <v>223.77154696516</v>
      </c>
      <c r="G64" s="6">
        <v>223.77154696516</v>
      </c>
      <c r="H64" s="6">
        <v>-7.7605618433558</v>
      </c>
      <c r="I64" s="6">
        <v>-7.7605618433558</v>
      </c>
      <c r="J64" s="6">
        <v>-7.7605618433558</v>
      </c>
      <c r="K64" s="6">
        <v>-7.7605618433558</v>
      </c>
      <c r="L64" s="6">
        <v>-7.7605618433558</v>
      </c>
      <c r="M64" s="6">
        <v>-7.7605618433558</v>
      </c>
      <c r="N64" s="6">
        <v>0.0</v>
      </c>
      <c r="O64" s="6">
        <v>0.0</v>
      </c>
      <c r="P64" s="6">
        <v>0.0</v>
      </c>
    </row>
    <row r="65">
      <c r="A65" s="6">
        <v>63.0</v>
      </c>
      <c r="B65" s="7">
        <v>43997.0</v>
      </c>
      <c r="C65" s="6">
        <v>229.224971453989</v>
      </c>
      <c r="D65" s="6">
        <v>137.64654684067</v>
      </c>
      <c r="E65" s="6">
        <v>309.251036073597</v>
      </c>
      <c r="F65" s="6">
        <v>229.224971453989</v>
      </c>
      <c r="G65" s="6">
        <v>229.224971453989</v>
      </c>
      <c r="H65" s="6">
        <v>-5.86551142971285</v>
      </c>
      <c r="I65" s="6">
        <v>-5.86551142971285</v>
      </c>
      <c r="J65" s="6">
        <v>-5.86551142971285</v>
      </c>
      <c r="K65" s="6">
        <v>-5.86551142971285</v>
      </c>
      <c r="L65" s="6">
        <v>-5.86551142971285</v>
      </c>
      <c r="M65" s="6">
        <v>-5.86551142971285</v>
      </c>
      <c r="N65" s="6">
        <v>0.0</v>
      </c>
      <c r="O65" s="6">
        <v>0.0</v>
      </c>
      <c r="P65" s="6">
        <v>0.0</v>
      </c>
    </row>
    <row r="66">
      <c r="A66" s="6">
        <v>64.0</v>
      </c>
      <c r="B66" s="7">
        <v>43998.0</v>
      </c>
      <c r="C66" s="6">
        <v>231.042779616932</v>
      </c>
      <c r="D66" s="6">
        <v>140.022417701386</v>
      </c>
      <c r="E66" s="6">
        <v>318.546299007553</v>
      </c>
      <c r="F66" s="6">
        <v>231.042779616932</v>
      </c>
      <c r="G66" s="6">
        <v>231.042779616932</v>
      </c>
      <c r="H66" s="6">
        <v>-2.38867579367954</v>
      </c>
      <c r="I66" s="6">
        <v>-2.38867579367954</v>
      </c>
      <c r="J66" s="6">
        <v>-2.38867579367954</v>
      </c>
      <c r="K66" s="6">
        <v>-2.38867579367954</v>
      </c>
      <c r="L66" s="6">
        <v>-2.38867579367954</v>
      </c>
      <c r="M66" s="6">
        <v>-2.38867579367954</v>
      </c>
      <c r="N66" s="6">
        <v>0.0</v>
      </c>
      <c r="O66" s="6">
        <v>0.0</v>
      </c>
      <c r="P66" s="6">
        <v>0.0</v>
      </c>
    </row>
    <row r="67">
      <c r="A67" s="6">
        <v>65.0</v>
      </c>
      <c r="B67" s="7">
        <v>43999.0</v>
      </c>
      <c r="C67" s="6">
        <v>232.915872062316</v>
      </c>
      <c r="D67" s="6">
        <v>145.622845490579</v>
      </c>
      <c r="E67" s="6">
        <v>315.556656732519</v>
      </c>
      <c r="F67" s="6">
        <v>232.915872062316</v>
      </c>
      <c r="G67" s="6">
        <v>232.915872062316</v>
      </c>
      <c r="H67" s="6">
        <v>-3.49604256714255</v>
      </c>
      <c r="I67" s="6">
        <v>-3.49604256714255</v>
      </c>
      <c r="J67" s="6">
        <v>-3.49604256714255</v>
      </c>
      <c r="K67" s="6">
        <v>-3.49604256714255</v>
      </c>
      <c r="L67" s="6">
        <v>-3.49604256714255</v>
      </c>
      <c r="M67" s="6">
        <v>-3.49604256714255</v>
      </c>
      <c r="N67" s="6">
        <v>0.0</v>
      </c>
      <c r="O67" s="6">
        <v>0.0</v>
      </c>
      <c r="P67" s="6">
        <v>0.0</v>
      </c>
    </row>
    <row r="68">
      <c r="A68" s="6">
        <v>66.0</v>
      </c>
      <c r="B68" s="7">
        <v>44000.0</v>
      </c>
      <c r="C68" s="6">
        <v>234.7889645077</v>
      </c>
      <c r="D68" s="6">
        <v>145.713196808652</v>
      </c>
      <c r="E68" s="6">
        <v>318.002369523637</v>
      </c>
      <c r="F68" s="6">
        <v>234.7889645077</v>
      </c>
      <c r="G68" s="6">
        <v>234.7889645077</v>
      </c>
      <c r="H68" s="6">
        <v>-3.84483797692896</v>
      </c>
      <c r="I68" s="6">
        <v>-3.84483797692896</v>
      </c>
      <c r="J68" s="6">
        <v>-3.84483797692896</v>
      </c>
      <c r="K68" s="6">
        <v>-3.84483797692896</v>
      </c>
      <c r="L68" s="6">
        <v>-3.84483797692896</v>
      </c>
      <c r="M68" s="6">
        <v>-3.84483797692896</v>
      </c>
      <c r="N68" s="6">
        <v>0.0</v>
      </c>
      <c r="O68" s="6">
        <v>0.0</v>
      </c>
      <c r="P68" s="6">
        <v>0.0</v>
      </c>
    </row>
    <row r="69">
      <c r="A69" s="6">
        <v>67.0</v>
      </c>
      <c r="B69" s="7">
        <v>44001.0</v>
      </c>
      <c r="C69" s="6">
        <v>236.662056953084</v>
      </c>
      <c r="D69" s="6">
        <v>146.788427749614</v>
      </c>
      <c r="E69" s="6">
        <v>311.691154968268</v>
      </c>
      <c r="F69" s="6">
        <v>236.662056953084</v>
      </c>
      <c r="G69" s="6">
        <v>236.662056953084</v>
      </c>
      <c r="H69" s="6">
        <v>-7.76056184334271</v>
      </c>
      <c r="I69" s="6">
        <v>-7.76056184334271</v>
      </c>
      <c r="J69" s="6">
        <v>-7.76056184334271</v>
      </c>
      <c r="K69" s="6">
        <v>-7.76056184334271</v>
      </c>
      <c r="L69" s="6">
        <v>-7.76056184334271</v>
      </c>
      <c r="M69" s="6">
        <v>-7.76056184334271</v>
      </c>
      <c r="N69" s="6">
        <v>0.0</v>
      </c>
      <c r="O69" s="6">
        <v>0.0</v>
      </c>
      <c r="P69" s="6">
        <v>0.0</v>
      </c>
    </row>
    <row r="70">
      <c r="A70" s="6">
        <v>68.0</v>
      </c>
      <c r="B70" s="7">
        <v>44004.0</v>
      </c>
      <c r="C70" s="6">
        <v>242.281334289235</v>
      </c>
      <c r="D70" s="6">
        <v>149.564722275653</v>
      </c>
      <c r="E70" s="6">
        <v>322.363212069992</v>
      </c>
      <c r="F70" s="6">
        <v>242.281334289235</v>
      </c>
      <c r="G70" s="6">
        <v>242.281334289235</v>
      </c>
      <c r="H70" s="6">
        <v>-5.86551142970587</v>
      </c>
      <c r="I70" s="6">
        <v>-5.86551142970587</v>
      </c>
      <c r="J70" s="6">
        <v>-5.86551142970587</v>
      </c>
      <c r="K70" s="6">
        <v>-5.86551142970587</v>
      </c>
      <c r="L70" s="6">
        <v>-5.86551142970587</v>
      </c>
      <c r="M70" s="6">
        <v>-5.86551142970587</v>
      </c>
      <c r="N70" s="6">
        <v>0.0</v>
      </c>
      <c r="O70" s="6">
        <v>0.0</v>
      </c>
      <c r="P70" s="6">
        <v>0.0</v>
      </c>
    </row>
    <row r="71">
      <c r="A71" s="6">
        <v>69.0</v>
      </c>
      <c r="B71" s="7">
        <v>44005.0</v>
      </c>
      <c r="C71" s="6">
        <v>244.154426734619</v>
      </c>
      <c r="D71" s="6">
        <v>150.445198204068</v>
      </c>
      <c r="E71" s="6">
        <v>319.26490316173</v>
      </c>
      <c r="F71" s="6">
        <v>244.154426734619</v>
      </c>
      <c r="G71" s="6">
        <v>244.154426734619</v>
      </c>
      <c r="H71" s="6">
        <v>-2.38867579365972</v>
      </c>
      <c r="I71" s="6">
        <v>-2.38867579365972</v>
      </c>
      <c r="J71" s="6">
        <v>-2.38867579365972</v>
      </c>
      <c r="K71" s="6">
        <v>-2.38867579365972</v>
      </c>
      <c r="L71" s="6">
        <v>-2.38867579365972</v>
      </c>
      <c r="M71" s="6">
        <v>-2.38867579365972</v>
      </c>
      <c r="N71" s="6">
        <v>0.0</v>
      </c>
      <c r="O71" s="6">
        <v>0.0</v>
      </c>
      <c r="P71" s="6">
        <v>0.0</v>
      </c>
    </row>
    <row r="72">
      <c r="A72" s="6">
        <v>70.0</v>
      </c>
      <c r="B72" s="7">
        <v>44006.0</v>
      </c>
      <c r="C72" s="6">
        <v>246.027519180003</v>
      </c>
      <c r="D72" s="6">
        <v>154.543284182552</v>
      </c>
      <c r="E72" s="6">
        <v>325.208819564332</v>
      </c>
      <c r="F72" s="6">
        <v>246.027519180003</v>
      </c>
      <c r="G72" s="6">
        <v>246.027519180003</v>
      </c>
      <c r="H72" s="6">
        <v>-3.49604256714197</v>
      </c>
      <c r="I72" s="6">
        <v>-3.49604256714197</v>
      </c>
      <c r="J72" s="6">
        <v>-3.49604256714197</v>
      </c>
      <c r="K72" s="6">
        <v>-3.49604256714197</v>
      </c>
      <c r="L72" s="6">
        <v>-3.49604256714197</v>
      </c>
      <c r="M72" s="6">
        <v>-3.49604256714197</v>
      </c>
      <c r="N72" s="6">
        <v>0.0</v>
      </c>
      <c r="O72" s="6">
        <v>0.0</v>
      </c>
      <c r="P72" s="6">
        <v>0.0</v>
      </c>
    </row>
    <row r="73">
      <c r="A73" s="6">
        <v>71.0</v>
      </c>
      <c r="B73" s="7">
        <v>44007.0</v>
      </c>
      <c r="C73" s="6">
        <v>247.900611625387</v>
      </c>
      <c r="D73" s="6">
        <v>158.234066230734</v>
      </c>
      <c r="E73" s="6">
        <v>328.115644353699</v>
      </c>
      <c r="F73" s="6">
        <v>247.900611625387</v>
      </c>
      <c r="G73" s="6">
        <v>247.900611625387</v>
      </c>
      <c r="H73" s="6">
        <v>-3.84483797690549</v>
      </c>
      <c r="I73" s="6">
        <v>-3.84483797690549</v>
      </c>
      <c r="J73" s="6">
        <v>-3.84483797690549</v>
      </c>
      <c r="K73" s="6">
        <v>-3.84483797690549</v>
      </c>
      <c r="L73" s="6">
        <v>-3.84483797690549</v>
      </c>
      <c r="M73" s="6">
        <v>-3.84483797690549</v>
      </c>
      <c r="N73" s="6">
        <v>0.0</v>
      </c>
      <c r="O73" s="6">
        <v>0.0</v>
      </c>
      <c r="P73" s="6">
        <v>0.0</v>
      </c>
    </row>
    <row r="74">
      <c r="A74" s="6">
        <v>72.0</v>
      </c>
      <c r="B74" s="7">
        <v>44008.0</v>
      </c>
      <c r="C74" s="6">
        <v>249.773704070771</v>
      </c>
      <c r="D74" s="6">
        <v>154.177974521759</v>
      </c>
      <c r="E74" s="6">
        <v>325.642732545682</v>
      </c>
      <c r="F74" s="6">
        <v>249.773704070771</v>
      </c>
      <c r="G74" s="6">
        <v>249.773704070771</v>
      </c>
      <c r="H74" s="6">
        <v>-7.76056184332963</v>
      </c>
      <c r="I74" s="6">
        <v>-7.76056184332963</v>
      </c>
      <c r="J74" s="6">
        <v>-7.76056184332963</v>
      </c>
      <c r="K74" s="6">
        <v>-7.76056184332963</v>
      </c>
      <c r="L74" s="6">
        <v>-7.76056184332963</v>
      </c>
      <c r="M74" s="6">
        <v>-7.76056184332963</v>
      </c>
      <c r="N74" s="6">
        <v>0.0</v>
      </c>
      <c r="O74" s="6">
        <v>0.0</v>
      </c>
      <c r="P74" s="6">
        <v>0.0</v>
      </c>
    </row>
    <row r="75">
      <c r="A75" s="6">
        <v>73.0</v>
      </c>
      <c r="B75" s="7">
        <v>44011.0</v>
      </c>
      <c r="C75" s="6">
        <v>255.557037037078</v>
      </c>
      <c r="D75" s="6">
        <v>162.016973745657</v>
      </c>
      <c r="E75" s="6">
        <v>338.913803095919</v>
      </c>
      <c r="F75" s="6">
        <v>255.557037037078</v>
      </c>
      <c r="G75" s="6">
        <v>255.557037037078</v>
      </c>
      <c r="H75" s="6">
        <v>-5.8655114297188</v>
      </c>
      <c r="I75" s="6">
        <v>-5.8655114297188</v>
      </c>
      <c r="J75" s="6">
        <v>-5.8655114297188</v>
      </c>
      <c r="K75" s="6">
        <v>-5.8655114297188</v>
      </c>
      <c r="L75" s="6">
        <v>-5.8655114297188</v>
      </c>
      <c r="M75" s="6">
        <v>-5.8655114297188</v>
      </c>
      <c r="N75" s="6">
        <v>0.0</v>
      </c>
      <c r="O75" s="6">
        <v>0.0</v>
      </c>
      <c r="P75" s="6">
        <v>0.0</v>
      </c>
    </row>
    <row r="76">
      <c r="A76" s="6">
        <v>74.0</v>
      </c>
      <c r="B76" s="7">
        <v>44012.0</v>
      </c>
      <c r="C76" s="6">
        <v>257.484814692514</v>
      </c>
      <c r="D76" s="6">
        <v>172.493316325532</v>
      </c>
      <c r="E76" s="6">
        <v>345.573283139339</v>
      </c>
      <c r="F76" s="6">
        <v>257.484814692514</v>
      </c>
      <c r="G76" s="6">
        <v>257.484814692514</v>
      </c>
      <c r="H76" s="6">
        <v>-2.38867579366396</v>
      </c>
      <c r="I76" s="6">
        <v>-2.38867579366396</v>
      </c>
      <c r="J76" s="6">
        <v>-2.38867579366396</v>
      </c>
      <c r="K76" s="6">
        <v>-2.38867579366396</v>
      </c>
      <c r="L76" s="6">
        <v>-2.38867579366396</v>
      </c>
      <c r="M76" s="6">
        <v>-2.38867579366396</v>
      </c>
      <c r="N76" s="6">
        <v>0.0</v>
      </c>
      <c r="O76" s="6">
        <v>0.0</v>
      </c>
      <c r="P76" s="6">
        <v>0.0</v>
      </c>
    </row>
    <row r="77">
      <c r="A77" s="6">
        <v>75.0</v>
      </c>
      <c r="B77" s="7">
        <v>44013.0</v>
      </c>
      <c r="C77" s="6">
        <v>259.412592347949</v>
      </c>
      <c r="D77" s="6">
        <v>172.602044842597</v>
      </c>
      <c r="E77" s="6">
        <v>339.979527264641</v>
      </c>
      <c r="F77" s="6">
        <v>259.412592347949</v>
      </c>
      <c r="G77" s="6">
        <v>259.412592347949</v>
      </c>
      <c r="H77" s="6">
        <v>-3.49604256713882</v>
      </c>
      <c r="I77" s="6">
        <v>-3.49604256713882</v>
      </c>
      <c r="J77" s="6">
        <v>-3.49604256713882</v>
      </c>
      <c r="K77" s="6">
        <v>-3.49604256713882</v>
      </c>
      <c r="L77" s="6">
        <v>-3.49604256713882</v>
      </c>
      <c r="M77" s="6">
        <v>-3.49604256713882</v>
      </c>
      <c r="N77" s="6">
        <v>0.0</v>
      </c>
      <c r="O77" s="6">
        <v>0.0</v>
      </c>
      <c r="P77" s="6">
        <v>0.0</v>
      </c>
    </row>
    <row r="78">
      <c r="A78" s="6">
        <v>76.0</v>
      </c>
      <c r="B78" s="7">
        <v>44014.0</v>
      </c>
      <c r="C78" s="6">
        <v>261.340370003385</v>
      </c>
      <c r="D78" s="6">
        <v>173.691977038638</v>
      </c>
      <c r="E78" s="6">
        <v>342.709329372447</v>
      </c>
      <c r="F78" s="6">
        <v>261.340370003385</v>
      </c>
      <c r="G78" s="6">
        <v>261.340370003385</v>
      </c>
      <c r="H78" s="6">
        <v>-3.84483797691316</v>
      </c>
      <c r="I78" s="6">
        <v>-3.84483797691316</v>
      </c>
      <c r="J78" s="6">
        <v>-3.84483797691316</v>
      </c>
      <c r="K78" s="6">
        <v>-3.84483797691316</v>
      </c>
      <c r="L78" s="6">
        <v>-3.84483797691316</v>
      </c>
      <c r="M78" s="6">
        <v>-3.84483797691316</v>
      </c>
      <c r="N78" s="6">
        <v>0.0</v>
      </c>
      <c r="O78" s="6">
        <v>0.0</v>
      </c>
      <c r="P78" s="6">
        <v>0.0</v>
      </c>
    </row>
    <row r="79">
      <c r="A79" s="6">
        <v>77.0</v>
      </c>
      <c r="B79" s="7">
        <v>44018.0</v>
      </c>
      <c r="C79" s="6">
        <v>269.051480625128</v>
      </c>
      <c r="D79" s="6">
        <v>176.530539481646</v>
      </c>
      <c r="E79" s="6">
        <v>349.983939596862</v>
      </c>
      <c r="F79" s="6">
        <v>269.051480625128</v>
      </c>
      <c r="G79" s="6">
        <v>269.051480625128</v>
      </c>
      <c r="H79" s="6">
        <v>-5.86551142968549</v>
      </c>
      <c r="I79" s="6">
        <v>-5.86551142968549</v>
      </c>
      <c r="J79" s="6">
        <v>-5.86551142968549</v>
      </c>
      <c r="K79" s="6">
        <v>-5.86551142968549</v>
      </c>
      <c r="L79" s="6">
        <v>-5.86551142968549</v>
      </c>
      <c r="M79" s="6">
        <v>-5.86551142968549</v>
      </c>
      <c r="N79" s="6">
        <v>0.0</v>
      </c>
      <c r="O79" s="6">
        <v>0.0</v>
      </c>
      <c r="P79" s="6">
        <v>0.0</v>
      </c>
    </row>
    <row r="80">
      <c r="A80" s="6">
        <v>78.0</v>
      </c>
      <c r="B80" s="7">
        <v>44019.0</v>
      </c>
      <c r="C80" s="6">
        <v>270.979258280564</v>
      </c>
      <c r="D80" s="6">
        <v>182.459427593806</v>
      </c>
      <c r="E80" s="6">
        <v>356.326239206651</v>
      </c>
      <c r="F80" s="6">
        <v>270.979258280564</v>
      </c>
      <c r="G80" s="6">
        <v>270.979258280564</v>
      </c>
      <c r="H80" s="6">
        <v>-2.38867579365617</v>
      </c>
      <c r="I80" s="6">
        <v>-2.38867579365617</v>
      </c>
      <c r="J80" s="6">
        <v>-2.38867579365617</v>
      </c>
      <c r="K80" s="6">
        <v>-2.38867579365617</v>
      </c>
      <c r="L80" s="6">
        <v>-2.38867579365617</v>
      </c>
      <c r="M80" s="6">
        <v>-2.38867579365617</v>
      </c>
      <c r="N80" s="6">
        <v>0.0</v>
      </c>
      <c r="O80" s="6">
        <v>0.0</v>
      </c>
      <c r="P80" s="6">
        <v>0.0</v>
      </c>
    </row>
    <row r="81">
      <c r="A81" s="6">
        <v>79.0</v>
      </c>
      <c r="B81" s="7">
        <v>44020.0</v>
      </c>
      <c r="C81" s="6">
        <v>272.907035935999</v>
      </c>
      <c r="D81" s="6">
        <v>180.13922291589</v>
      </c>
      <c r="E81" s="6">
        <v>356.895440598139</v>
      </c>
      <c r="F81" s="6">
        <v>272.907035935999</v>
      </c>
      <c r="G81" s="6">
        <v>272.907035935999</v>
      </c>
      <c r="H81" s="6">
        <v>-3.49604256714001</v>
      </c>
      <c r="I81" s="6">
        <v>-3.49604256714001</v>
      </c>
      <c r="J81" s="6">
        <v>-3.49604256714001</v>
      </c>
      <c r="K81" s="6">
        <v>-3.49604256714001</v>
      </c>
      <c r="L81" s="6">
        <v>-3.49604256714001</v>
      </c>
      <c r="M81" s="6">
        <v>-3.49604256714001</v>
      </c>
      <c r="N81" s="6">
        <v>0.0</v>
      </c>
      <c r="O81" s="6">
        <v>0.0</v>
      </c>
      <c r="P81" s="6">
        <v>0.0</v>
      </c>
    </row>
    <row r="82">
      <c r="A82" s="6">
        <v>80.0</v>
      </c>
      <c r="B82" s="7">
        <v>44021.0</v>
      </c>
      <c r="C82" s="6">
        <v>274.834813591435</v>
      </c>
      <c r="D82" s="6">
        <v>186.990567658046</v>
      </c>
      <c r="E82" s="6">
        <v>360.983002195478</v>
      </c>
      <c r="F82" s="6">
        <v>274.834813591435</v>
      </c>
      <c r="G82" s="6">
        <v>274.834813591435</v>
      </c>
      <c r="H82" s="6">
        <v>-3.84483797691198</v>
      </c>
      <c r="I82" s="6">
        <v>-3.84483797691198</v>
      </c>
      <c r="J82" s="6">
        <v>-3.84483797691198</v>
      </c>
      <c r="K82" s="6">
        <v>-3.84483797691198</v>
      </c>
      <c r="L82" s="6">
        <v>-3.84483797691198</v>
      </c>
      <c r="M82" s="6">
        <v>-3.84483797691198</v>
      </c>
      <c r="N82" s="6">
        <v>0.0</v>
      </c>
      <c r="O82" s="6">
        <v>0.0</v>
      </c>
      <c r="P82" s="6">
        <v>0.0</v>
      </c>
    </row>
    <row r="83">
      <c r="A83" s="6">
        <v>81.0</v>
      </c>
      <c r="B83" s="7">
        <v>44022.0</v>
      </c>
      <c r="C83" s="6">
        <v>276.770170026987</v>
      </c>
      <c r="D83" s="6">
        <v>179.892301744206</v>
      </c>
      <c r="E83" s="6">
        <v>357.170030207723</v>
      </c>
      <c r="F83" s="6">
        <v>276.770170026987</v>
      </c>
      <c r="G83" s="6">
        <v>276.770170026987</v>
      </c>
      <c r="H83" s="6">
        <v>-7.76056184330347</v>
      </c>
      <c r="I83" s="6">
        <v>-7.76056184330347</v>
      </c>
      <c r="J83" s="6">
        <v>-7.76056184330347</v>
      </c>
      <c r="K83" s="6">
        <v>-7.76056184330347</v>
      </c>
      <c r="L83" s="6">
        <v>-7.76056184330347</v>
      </c>
      <c r="M83" s="6">
        <v>-7.76056184330347</v>
      </c>
      <c r="N83" s="6">
        <v>0.0</v>
      </c>
      <c r="O83" s="6">
        <v>0.0</v>
      </c>
      <c r="P83" s="6">
        <v>0.0</v>
      </c>
    </row>
    <row r="84">
      <c r="A84" s="6">
        <v>82.0</v>
      </c>
      <c r="B84" s="7">
        <v>44025.0</v>
      </c>
      <c r="C84" s="6">
        <v>282.576239333643</v>
      </c>
      <c r="D84" s="6">
        <v>192.099882054925</v>
      </c>
      <c r="E84" s="6">
        <v>362.793797207545</v>
      </c>
      <c r="F84" s="6">
        <v>282.576239333643</v>
      </c>
      <c r="G84" s="6">
        <v>282.576239333643</v>
      </c>
      <c r="H84" s="6">
        <v>-5.86551142969842</v>
      </c>
      <c r="I84" s="6">
        <v>-5.86551142969842</v>
      </c>
      <c r="J84" s="6">
        <v>-5.86551142969842</v>
      </c>
      <c r="K84" s="6">
        <v>-5.86551142969842</v>
      </c>
      <c r="L84" s="6">
        <v>-5.86551142969842</v>
      </c>
      <c r="M84" s="6">
        <v>-5.86551142969842</v>
      </c>
      <c r="N84" s="6">
        <v>0.0</v>
      </c>
      <c r="O84" s="6">
        <v>0.0</v>
      </c>
      <c r="P84" s="6">
        <v>0.0</v>
      </c>
    </row>
    <row r="85">
      <c r="A85" s="6">
        <v>83.0</v>
      </c>
      <c r="B85" s="7">
        <v>44026.0</v>
      </c>
      <c r="C85" s="6">
        <v>284.511595769194</v>
      </c>
      <c r="D85" s="6">
        <v>195.224128720636</v>
      </c>
      <c r="E85" s="6">
        <v>361.825288263236</v>
      </c>
      <c r="F85" s="6">
        <v>284.511595769194</v>
      </c>
      <c r="G85" s="6">
        <v>284.511595769194</v>
      </c>
      <c r="H85" s="6">
        <v>-2.38867579364838</v>
      </c>
      <c r="I85" s="6">
        <v>-2.38867579364838</v>
      </c>
      <c r="J85" s="6">
        <v>-2.38867579364838</v>
      </c>
      <c r="K85" s="6">
        <v>-2.38867579364838</v>
      </c>
      <c r="L85" s="6">
        <v>-2.38867579364838</v>
      </c>
      <c r="M85" s="6">
        <v>-2.38867579364838</v>
      </c>
      <c r="N85" s="6">
        <v>0.0</v>
      </c>
      <c r="O85" s="6">
        <v>0.0</v>
      </c>
      <c r="P85" s="6">
        <v>0.0</v>
      </c>
    </row>
    <row r="86">
      <c r="A86" s="6">
        <v>84.0</v>
      </c>
      <c r="B86" s="7">
        <v>44027.0</v>
      </c>
      <c r="C86" s="6">
        <v>286.446952204746</v>
      </c>
      <c r="D86" s="6">
        <v>199.384755813824</v>
      </c>
      <c r="E86" s="6">
        <v>364.151614675507</v>
      </c>
      <c r="F86" s="6">
        <v>286.446952204746</v>
      </c>
      <c r="G86" s="6">
        <v>286.446952204746</v>
      </c>
      <c r="H86" s="6">
        <v>-3.4960425671412</v>
      </c>
      <c r="I86" s="6">
        <v>-3.4960425671412</v>
      </c>
      <c r="J86" s="6">
        <v>-3.4960425671412</v>
      </c>
      <c r="K86" s="6">
        <v>-3.4960425671412</v>
      </c>
      <c r="L86" s="6">
        <v>-3.4960425671412</v>
      </c>
      <c r="M86" s="6">
        <v>-3.4960425671412</v>
      </c>
      <c r="N86" s="6">
        <v>0.0</v>
      </c>
      <c r="O86" s="6">
        <v>0.0</v>
      </c>
      <c r="P86" s="6">
        <v>0.0</v>
      </c>
    </row>
    <row r="87">
      <c r="A87" s="6">
        <v>85.0</v>
      </c>
      <c r="B87" s="7">
        <v>44028.0</v>
      </c>
      <c r="C87" s="6">
        <v>288.382308640298</v>
      </c>
      <c r="D87" s="6">
        <v>202.725670403541</v>
      </c>
      <c r="E87" s="6">
        <v>371.160008131972</v>
      </c>
      <c r="F87" s="6">
        <v>288.382308640298</v>
      </c>
      <c r="G87" s="6">
        <v>288.382308640298</v>
      </c>
      <c r="H87" s="6">
        <v>-3.8448379769108</v>
      </c>
      <c r="I87" s="6">
        <v>-3.8448379769108</v>
      </c>
      <c r="J87" s="6">
        <v>-3.8448379769108</v>
      </c>
      <c r="K87" s="6">
        <v>-3.8448379769108</v>
      </c>
      <c r="L87" s="6">
        <v>-3.8448379769108</v>
      </c>
      <c r="M87" s="6">
        <v>-3.8448379769108</v>
      </c>
      <c r="N87" s="6">
        <v>0.0</v>
      </c>
      <c r="O87" s="6">
        <v>0.0</v>
      </c>
      <c r="P87" s="6">
        <v>0.0</v>
      </c>
    </row>
    <row r="88">
      <c r="A88" s="6">
        <v>86.0</v>
      </c>
      <c r="B88" s="7">
        <v>44029.0</v>
      </c>
      <c r="C88" s="6">
        <v>290.31766507585</v>
      </c>
      <c r="D88" s="6">
        <v>197.095457462379</v>
      </c>
      <c r="E88" s="6">
        <v>370.778944343032</v>
      </c>
      <c r="F88" s="6">
        <v>290.31766507585</v>
      </c>
      <c r="G88" s="6">
        <v>290.31766507585</v>
      </c>
      <c r="H88" s="6">
        <v>-7.76056184335794</v>
      </c>
      <c r="I88" s="6">
        <v>-7.76056184335794</v>
      </c>
      <c r="J88" s="6">
        <v>-7.76056184335794</v>
      </c>
      <c r="K88" s="6">
        <v>-7.76056184335794</v>
      </c>
      <c r="L88" s="6">
        <v>-7.76056184335794</v>
      </c>
      <c r="M88" s="6">
        <v>-7.76056184335794</v>
      </c>
      <c r="N88" s="6">
        <v>0.0</v>
      </c>
      <c r="O88" s="6">
        <v>0.0</v>
      </c>
      <c r="P88" s="6">
        <v>0.0</v>
      </c>
    </row>
    <row r="89">
      <c r="A89" s="6">
        <v>87.0</v>
      </c>
      <c r="B89" s="7">
        <v>44032.0</v>
      </c>
      <c r="C89" s="6">
        <v>296.123734382506</v>
      </c>
      <c r="D89" s="6">
        <v>209.13262737163</v>
      </c>
      <c r="E89" s="6">
        <v>373.907389021311</v>
      </c>
      <c r="F89" s="6">
        <v>296.123734382506</v>
      </c>
      <c r="G89" s="6">
        <v>296.123734382506</v>
      </c>
      <c r="H89" s="6">
        <v>-5.86551142969143</v>
      </c>
      <c r="I89" s="6">
        <v>-5.86551142969143</v>
      </c>
      <c r="J89" s="6">
        <v>-5.86551142969143</v>
      </c>
      <c r="K89" s="6">
        <v>-5.86551142969143</v>
      </c>
      <c r="L89" s="6">
        <v>-5.86551142969143</v>
      </c>
      <c r="M89" s="6">
        <v>-5.86551142969143</v>
      </c>
      <c r="N89" s="6">
        <v>0.0</v>
      </c>
      <c r="O89" s="6">
        <v>0.0</v>
      </c>
      <c r="P89" s="6">
        <v>0.0</v>
      </c>
    </row>
    <row r="90">
      <c r="A90" s="6">
        <v>88.0</v>
      </c>
      <c r="B90" s="7">
        <v>44033.0</v>
      </c>
      <c r="C90" s="6">
        <v>298.059090818058</v>
      </c>
      <c r="D90" s="6">
        <v>207.023176364851</v>
      </c>
      <c r="E90" s="6">
        <v>383.783907933315</v>
      </c>
      <c r="F90" s="6">
        <v>298.059090818058</v>
      </c>
      <c r="G90" s="6">
        <v>298.059090818058</v>
      </c>
      <c r="H90" s="6">
        <v>-2.38867579364058</v>
      </c>
      <c r="I90" s="6">
        <v>-2.38867579364058</v>
      </c>
      <c r="J90" s="6">
        <v>-2.38867579364058</v>
      </c>
      <c r="K90" s="6">
        <v>-2.38867579364058</v>
      </c>
      <c r="L90" s="6">
        <v>-2.38867579364058</v>
      </c>
      <c r="M90" s="6">
        <v>-2.38867579364058</v>
      </c>
      <c r="N90" s="6">
        <v>0.0</v>
      </c>
      <c r="O90" s="6">
        <v>0.0</v>
      </c>
      <c r="P90" s="6">
        <v>0.0</v>
      </c>
    </row>
    <row r="91">
      <c r="A91" s="6">
        <v>89.0</v>
      </c>
      <c r="B91" s="7">
        <v>44034.0</v>
      </c>
      <c r="C91" s="6">
        <v>299.994447819992</v>
      </c>
      <c r="D91" s="6">
        <v>215.648672142009</v>
      </c>
      <c r="E91" s="6">
        <v>378.644940659073</v>
      </c>
      <c r="F91" s="6">
        <v>299.994447819992</v>
      </c>
      <c r="G91" s="6">
        <v>299.994447819992</v>
      </c>
      <c r="H91" s="6">
        <v>-3.49604256713628</v>
      </c>
      <c r="I91" s="6">
        <v>-3.49604256713628</v>
      </c>
      <c r="J91" s="6">
        <v>-3.49604256713628</v>
      </c>
      <c r="K91" s="6">
        <v>-3.49604256713628</v>
      </c>
      <c r="L91" s="6">
        <v>-3.49604256713628</v>
      </c>
      <c r="M91" s="6">
        <v>-3.49604256713628</v>
      </c>
      <c r="N91" s="6">
        <v>0.0</v>
      </c>
      <c r="O91" s="6">
        <v>0.0</v>
      </c>
      <c r="P91" s="6">
        <v>0.0</v>
      </c>
    </row>
    <row r="92">
      <c r="A92" s="6">
        <v>90.0</v>
      </c>
      <c r="B92" s="7">
        <v>44035.0</v>
      </c>
      <c r="C92" s="6">
        <v>301.929804821926</v>
      </c>
      <c r="D92" s="6">
        <v>213.174213734318</v>
      </c>
      <c r="E92" s="6">
        <v>383.191171601498</v>
      </c>
      <c r="F92" s="6">
        <v>301.929804821926</v>
      </c>
      <c r="G92" s="6">
        <v>301.929804821926</v>
      </c>
      <c r="H92" s="6">
        <v>-3.84483797692732</v>
      </c>
      <c r="I92" s="6">
        <v>-3.84483797692732</v>
      </c>
      <c r="J92" s="6">
        <v>-3.84483797692732</v>
      </c>
      <c r="K92" s="6">
        <v>-3.84483797692732</v>
      </c>
      <c r="L92" s="6">
        <v>-3.84483797692732</v>
      </c>
      <c r="M92" s="6">
        <v>-3.84483797692732</v>
      </c>
      <c r="N92" s="6">
        <v>0.0</v>
      </c>
      <c r="O92" s="6">
        <v>0.0</v>
      </c>
      <c r="P92" s="6">
        <v>0.0</v>
      </c>
    </row>
    <row r="93">
      <c r="A93" s="6">
        <v>91.0</v>
      </c>
      <c r="B93" s="7">
        <v>44036.0</v>
      </c>
      <c r="C93" s="6">
        <v>303.865161823861</v>
      </c>
      <c r="D93" s="6">
        <v>213.577322956931</v>
      </c>
      <c r="E93" s="6">
        <v>392.924213701228</v>
      </c>
      <c r="F93" s="6">
        <v>303.865161823861</v>
      </c>
      <c r="G93" s="6">
        <v>303.865161823861</v>
      </c>
      <c r="H93" s="6">
        <v>-7.76056184334486</v>
      </c>
      <c r="I93" s="6">
        <v>-7.76056184334486</v>
      </c>
      <c r="J93" s="6">
        <v>-7.76056184334486</v>
      </c>
      <c r="K93" s="6">
        <v>-7.76056184334486</v>
      </c>
      <c r="L93" s="6">
        <v>-7.76056184334486</v>
      </c>
      <c r="M93" s="6">
        <v>-7.76056184334486</v>
      </c>
      <c r="N93" s="6">
        <v>0.0</v>
      </c>
      <c r="O93" s="6">
        <v>0.0</v>
      </c>
      <c r="P93" s="6">
        <v>0.0</v>
      </c>
    </row>
    <row r="94">
      <c r="A94" s="6">
        <v>92.0</v>
      </c>
      <c r="B94" s="7">
        <v>44039.0</v>
      </c>
      <c r="C94" s="6">
        <v>309.671232829664</v>
      </c>
      <c r="D94" s="6">
        <v>216.249703379937</v>
      </c>
      <c r="E94" s="6">
        <v>395.955799353453</v>
      </c>
      <c r="F94" s="6">
        <v>309.671232829664</v>
      </c>
      <c r="G94" s="6">
        <v>309.671232829664</v>
      </c>
      <c r="H94" s="6">
        <v>-5.86551142972427</v>
      </c>
      <c r="I94" s="6">
        <v>-5.86551142972427</v>
      </c>
      <c r="J94" s="6">
        <v>-5.86551142972427</v>
      </c>
      <c r="K94" s="6">
        <v>-5.86551142972427</v>
      </c>
      <c r="L94" s="6">
        <v>-5.86551142972427</v>
      </c>
      <c r="M94" s="6">
        <v>-5.86551142972427</v>
      </c>
      <c r="N94" s="6">
        <v>0.0</v>
      </c>
      <c r="O94" s="6">
        <v>0.0</v>
      </c>
      <c r="P94" s="6">
        <v>0.0</v>
      </c>
    </row>
    <row r="95">
      <c r="A95" s="6">
        <v>93.0</v>
      </c>
      <c r="B95" s="7">
        <v>44040.0</v>
      </c>
      <c r="C95" s="6">
        <v>311.606589831598</v>
      </c>
      <c r="D95" s="6">
        <v>222.30816274774</v>
      </c>
      <c r="E95" s="6">
        <v>393.098360412843</v>
      </c>
      <c r="F95" s="6">
        <v>311.606589831598</v>
      </c>
      <c r="G95" s="6">
        <v>311.606589831598</v>
      </c>
      <c r="H95" s="6">
        <v>-2.38867579367265</v>
      </c>
      <c r="I95" s="6">
        <v>-2.38867579367265</v>
      </c>
      <c r="J95" s="6">
        <v>-2.38867579367265</v>
      </c>
      <c r="K95" s="6">
        <v>-2.38867579367265</v>
      </c>
      <c r="L95" s="6">
        <v>-2.38867579367265</v>
      </c>
      <c r="M95" s="6">
        <v>-2.38867579367265</v>
      </c>
      <c r="N95" s="6">
        <v>0.0</v>
      </c>
      <c r="O95" s="6">
        <v>0.0</v>
      </c>
      <c r="P95" s="6">
        <v>0.0</v>
      </c>
    </row>
    <row r="96">
      <c r="A96" s="6">
        <v>94.0</v>
      </c>
      <c r="B96" s="7">
        <v>44041.0</v>
      </c>
      <c r="C96" s="6">
        <v>313.541946833533</v>
      </c>
      <c r="D96" s="6">
        <v>228.860087145712</v>
      </c>
      <c r="E96" s="6">
        <v>395.262303688345</v>
      </c>
      <c r="F96" s="6">
        <v>313.541946833533</v>
      </c>
      <c r="G96" s="6">
        <v>313.541946833533</v>
      </c>
      <c r="H96" s="6">
        <v>-3.49604256713924</v>
      </c>
      <c r="I96" s="6">
        <v>-3.49604256713924</v>
      </c>
      <c r="J96" s="6">
        <v>-3.49604256713924</v>
      </c>
      <c r="K96" s="6">
        <v>-3.49604256713924</v>
      </c>
      <c r="L96" s="6">
        <v>-3.49604256713924</v>
      </c>
      <c r="M96" s="6">
        <v>-3.49604256713924</v>
      </c>
      <c r="N96" s="6">
        <v>0.0</v>
      </c>
      <c r="O96" s="6">
        <v>0.0</v>
      </c>
      <c r="P96" s="6">
        <v>0.0</v>
      </c>
    </row>
    <row r="97">
      <c r="A97" s="6">
        <v>95.0</v>
      </c>
      <c r="B97" s="7">
        <v>44042.0</v>
      </c>
      <c r="C97" s="6">
        <v>315.477303835467</v>
      </c>
      <c r="D97" s="6">
        <v>225.162432200312</v>
      </c>
      <c r="E97" s="6">
        <v>396.01546405829</v>
      </c>
      <c r="F97" s="6">
        <v>315.477303835467</v>
      </c>
      <c r="G97" s="6">
        <v>315.477303835467</v>
      </c>
      <c r="H97" s="6">
        <v>-3.84483797692614</v>
      </c>
      <c r="I97" s="6">
        <v>-3.84483797692614</v>
      </c>
      <c r="J97" s="6">
        <v>-3.84483797692614</v>
      </c>
      <c r="K97" s="6">
        <v>-3.84483797692614</v>
      </c>
      <c r="L97" s="6">
        <v>-3.84483797692614</v>
      </c>
      <c r="M97" s="6">
        <v>-3.84483797692614</v>
      </c>
      <c r="N97" s="6">
        <v>0.0</v>
      </c>
      <c r="O97" s="6">
        <v>0.0</v>
      </c>
      <c r="P97" s="6">
        <v>0.0</v>
      </c>
    </row>
    <row r="98">
      <c r="A98" s="6">
        <v>96.0</v>
      </c>
      <c r="B98" s="7">
        <v>44043.0</v>
      </c>
      <c r="C98" s="6">
        <v>317.412660837401</v>
      </c>
      <c r="D98" s="6">
        <v>218.818250218093</v>
      </c>
      <c r="E98" s="6">
        <v>395.87752403475</v>
      </c>
      <c r="F98" s="6">
        <v>317.412660837401</v>
      </c>
      <c r="G98" s="6">
        <v>317.412660837401</v>
      </c>
      <c r="H98" s="6">
        <v>-7.76056184333178</v>
      </c>
      <c r="I98" s="6">
        <v>-7.76056184333178</v>
      </c>
      <c r="J98" s="6">
        <v>-7.76056184333178</v>
      </c>
      <c r="K98" s="6">
        <v>-7.76056184333178</v>
      </c>
      <c r="L98" s="6">
        <v>-7.76056184333178</v>
      </c>
      <c r="M98" s="6">
        <v>-7.76056184333178</v>
      </c>
      <c r="N98" s="6">
        <v>0.0</v>
      </c>
      <c r="O98" s="6">
        <v>0.0</v>
      </c>
      <c r="P98" s="6">
        <v>0.0</v>
      </c>
    </row>
    <row r="99">
      <c r="A99" s="6">
        <v>97.0</v>
      </c>
      <c r="B99" s="7">
        <v>44046.0</v>
      </c>
      <c r="C99" s="6">
        <v>323.218733521024</v>
      </c>
      <c r="D99" s="6">
        <v>234.159609514665</v>
      </c>
      <c r="E99" s="6">
        <v>406.643260816502</v>
      </c>
      <c r="F99" s="6">
        <v>323.218733521024</v>
      </c>
      <c r="G99" s="6">
        <v>323.218733521024</v>
      </c>
      <c r="H99" s="6">
        <v>-5.86551142971729</v>
      </c>
      <c r="I99" s="6">
        <v>-5.86551142971729</v>
      </c>
      <c r="J99" s="6">
        <v>-5.86551142971729</v>
      </c>
      <c r="K99" s="6">
        <v>-5.86551142971729</v>
      </c>
      <c r="L99" s="6">
        <v>-5.86551142971729</v>
      </c>
      <c r="M99" s="6">
        <v>-5.86551142971729</v>
      </c>
      <c r="N99" s="6">
        <v>0.0</v>
      </c>
      <c r="O99" s="6">
        <v>0.0</v>
      </c>
      <c r="P99" s="6">
        <v>0.0</v>
      </c>
    </row>
    <row r="100">
      <c r="A100" s="6">
        <v>98.0</v>
      </c>
      <c r="B100" s="7">
        <v>44047.0</v>
      </c>
      <c r="C100" s="6">
        <v>325.154091082231</v>
      </c>
      <c r="D100" s="6">
        <v>238.064896417842</v>
      </c>
      <c r="E100" s="6">
        <v>403.216547705865</v>
      </c>
      <c r="F100" s="6">
        <v>325.154091082231</v>
      </c>
      <c r="G100" s="6">
        <v>325.154091082231</v>
      </c>
      <c r="H100" s="6">
        <v>-2.38867579366486</v>
      </c>
      <c r="I100" s="6">
        <v>-2.38867579366486</v>
      </c>
      <c r="J100" s="6">
        <v>-2.38867579366486</v>
      </c>
      <c r="K100" s="6">
        <v>-2.38867579366486</v>
      </c>
      <c r="L100" s="6">
        <v>-2.38867579366486</v>
      </c>
      <c r="M100" s="6">
        <v>-2.38867579366486</v>
      </c>
      <c r="N100" s="6">
        <v>0.0</v>
      </c>
      <c r="O100" s="6">
        <v>0.0</v>
      </c>
      <c r="P100" s="6">
        <v>0.0</v>
      </c>
    </row>
    <row r="101">
      <c r="A101" s="6">
        <v>99.0</v>
      </c>
      <c r="B101" s="7">
        <v>44048.0</v>
      </c>
      <c r="C101" s="6">
        <v>327.089448643439</v>
      </c>
      <c r="D101" s="6">
        <v>241.213435583791</v>
      </c>
      <c r="E101" s="6">
        <v>411.81579480406</v>
      </c>
      <c r="F101" s="6">
        <v>327.089448643439</v>
      </c>
      <c r="G101" s="6">
        <v>327.089448643439</v>
      </c>
      <c r="H101" s="6">
        <v>-3.49604256713866</v>
      </c>
      <c r="I101" s="6">
        <v>-3.49604256713866</v>
      </c>
      <c r="J101" s="6">
        <v>-3.49604256713866</v>
      </c>
      <c r="K101" s="6">
        <v>-3.49604256713866</v>
      </c>
      <c r="L101" s="6">
        <v>-3.49604256713866</v>
      </c>
      <c r="M101" s="6">
        <v>-3.49604256713866</v>
      </c>
      <c r="N101" s="6">
        <v>0.0</v>
      </c>
      <c r="O101" s="6">
        <v>0.0</v>
      </c>
      <c r="P101" s="6">
        <v>0.0</v>
      </c>
    </row>
    <row r="102">
      <c r="A102" s="6">
        <v>100.0</v>
      </c>
      <c r="B102" s="7">
        <v>44049.0</v>
      </c>
      <c r="C102" s="6">
        <v>329.024806204646</v>
      </c>
      <c r="D102" s="6">
        <v>239.784651412762</v>
      </c>
      <c r="E102" s="6">
        <v>408.972569864719</v>
      </c>
      <c r="F102" s="6">
        <v>329.024806204646</v>
      </c>
      <c r="G102" s="6">
        <v>329.024806204646</v>
      </c>
      <c r="H102" s="6">
        <v>-3.84483797693381</v>
      </c>
      <c r="I102" s="6">
        <v>-3.84483797693381</v>
      </c>
      <c r="J102" s="6">
        <v>-3.84483797693381</v>
      </c>
      <c r="K102" s="6">
        <v>-3.84483797693381</v>
      </c>
      <c r="L102" s="6">
        <v>-3.84483797693381</v>
      </c>
      <c r="M102" s="6">
        <v>-3.84483797693381</v>
      </c>
      <c r="N102" s="6">
        <v>0.0</v>
      </c>
      <c r="O102" s="6">
        <v>0.0</v>
      </c>
      <c r="P102" s="6">
        <v>0.0</v>
      </c>
    </row>
    <row r="103">
      <c r="A103" s="6">
        <v>101.0</v>
      </c>
      <c r="B103" s="7">
        <v>44050.0</v>
      </c>
      <c r="C103" s="6">
        <v>330.960163765854</v>
      </c>
      <c r="D103" s="6">
        <v>233.661360094564</v>
      </c>
      <c r="E103" s="6">
        <v>407.306193076769</v>
      </c>
      <c r="F103" s="6">
        <v>330.960163765854</v>
      </c>
      <c r="G103" s="6">
        <v>330.960163765854</v>
      </c>
      <c r="H103" s="6">
        <v>-7.7605618433187</v>
      </c>
      <c r="I103" s="6">
        <v>-7.7605618433187</v>
      </c>
      <c r="J103" s="6">
        <v>-7.7605618433187</v>
      </c>
      <c r="K103" s="6">
        <v>-7.7605618433187</v>
      </c>
      <c r="L103" s="6">
        <v>-7.7605618433187</v>
      </c>
      <c r="M103" s="6">
        <v>-7.7605618433187</v>
      </c>
      <c r="N103" s="6">
        <v>0.0</v>
      </c>
      <c r="O103" s="6">
        <v>0.0</v>
      </c>
      <c r="P103" s="6">
        <v>0.0</v>
      </c>
    </row>
    <row r="104">
      <c r="A104" s="6">
        <v>102.0</v>
      </c>
      <c r="B104" s="7">
        <v>44053.0</v>
      </c>
      <c r="C104" s="6">
        <v>336.766236449476</v>
      </c>
      <c r="D104" s="6">
        <v>246.303890166473</v>
      </c>
      <c r="E104" s="6">
        <v>415.031388507044</v>
      </c>
      <c r="F104" s="6">
        <v>336.766236449476</v>
      </c>
      <c r="G104" s="6">
        <v>336.766236449476</v>
      </c>
      <c r="H104" s="6">
        <v>-5.8655114297103</v>
      </c>
      <c r="I104" s="6">
        <v>-5.8655114297103</v>
      </c>
      <c r="J104" s="6">
        <v>-5.8655114297103</v>
      </c>
      <c r="K104" s="6">
        <v>-5.8655114297103</v>
      </c>
      <c r="L104" s="6">
        <v>-5.8655114297103</v>
      </c>
      <c r="M104" s="6">
        <v>-5.8655114297103</v>
      </c>
      <c r="N104" s="6">
        <v>0.0</v>
      </c>
      <c r="O104" s="6">
        <v>0.0</v>
      </c>
      <c r="P104" s="6">
        <v>0.0</v>
      </c>
    </row>
    <row r="105">
      <c r="A105" s="6">
        <v>103.0</v>
      </c>
      <c r="B105" s="7">
        <v>44054.0</v>
      </c>
      <c r="C105" s="6">
        <v>338.701594010684</v>
      </c>
      <c r="D105" s="6">
        <v>248.588316699857</v>
      </c>
      <c r="E105" s="6">
        <v>421.994495917185</v>
      </c>
      <c r="F105" s="6">
        <v>338.701594010684</v>
      </c>
      <c r="G105" s="6">
        <v>338.701594010684</v>
      </c>
      <c r="H105" s="6">
        <v>-2.38867579365707</v>
      </c>
      <c r="I105" s="6">
        <v>-2.38867579365707</v>
      </c>
      <c r="J105" s="6">
        <v>-2.38867579365707</v>
      </c>
      <c r="K105" s="6">
        <v>-2.38867579365707</v>
      </c>
      <c r="L105" s="6">
        <v>-2.38867579365707</v>
      </c>
      <c r="M105" s="6">
        <v>-2.38867579365707</v>
      </c>
      <c r="N105" s="6">
        <v>0.0</v>
      </c>
      <c r="O105" s="6">
        <v>0.0</v>
      </c>
      <c r="P105" s="6">
        <v>0.0</v>
      </c>
    </row>
    <row r="106">
      <c r="A106" s="6">
        <v>104.0</v>
      </c>
      <c r="B106" s="7">
        <v>44055.0</v>
      </c>
      <c r="C106" s="6">
        <v>340.636952000681</v>
      </c>
      <c r="D106" s="6">
        <v>246.534919339984</v>
      </c>
      <c r="E106" s="6">
        <v>422.48362833866</v>
      </c>
      <c r="F106" s="6">
        <v>340.636952000681</v>
      </c>
      <c r="G106" s="6">
        <v>340.636952000681</v>
      </c>
      <c r="H106" s="6">
        <v>-3.49604256713985</v>
      </c>
      <c r="I106" s="6">
        <v>-3.49604256713985</v>
      </c>
      <c r="J106" s="6">
        <v>-3.49604256713985</v>
      </c>
      <c r="K106" s="6">
        <v>-3.49604256713985</v>
      </c>
      <c r="L106" s="6">
        <v>-3.49604256713985</v>
      </c>
      <c r="M106" s="6">
        <v>-3.49604256713985</v>
      </c>
      <c r="N106" s="6">
        <v>0.0</v>
      </c>
      <c r="O106" s="6">
        <v>0.0</v>
      </c>
      <c r="P106" s="6">
        <v>0.0</v>
      </c>
    </row>
    <row r="107">
      <c r="A107" s="6">
        <v>105.0</v>
      </c>
      <c r="B107" s="7">
        <v>44056.0</v>
      </c>
      <c r="C107" s="6">
        <v>342.572309990677</v>
      </c>
      <c r="D107" s="6">
        <v>258.600888414042</v>
      </c>
      <c r="E107" s="6">
        <v>422.868473033153</v>
      </c>
      <c r="F107" s="6">
        <v>342.572309990677</v>
      </c>
      <c r="G107" s="6">
        <v>342.572309990677</v>
      </c>
      <c r="H107" s="6">
        <v>-3.84483797691033</v>
      </c>
      <c r="I107" s="6">
        <v>-3.84483797691033</v>
      </c>
      <c r="J107" s="6">
        <v>-3.84483797691033</v>
      </c>
      <c r="K107" s="6">
        <v>-3.84483797691033</v>
      </c>
      <c r="L107" s="6">
        <v>-3.84483797691033</v>
      </c>
      <c r="M107" s="6">
        <v>-3.84483797691033</v>
      </c>
      <c r="N107" s="6">
        <v>0.0</v>
      </c>
      <c r="O107" s="6">
        <v>0.0</v>
      </c>
      <c r="P107" s="6">
        <v>0.0</v>
      </c>
    </row>
    <row r="108">
      <c r="A108" s="6">
        <v>106.0</v>
      </c>
      <c r="B108" s="7">
        <v>44057.0</v>
      </c>
      <c r="C108" s="6">
        <v>344.507667980674</v>
      </c>
      <c r="D108" s="6">
        <v>251.4571866195</v>
      </c>
      <c r="E108" s="6">
        <v>426.226233627606</v>
      </c>
      <c r="F108" s="6">
        <v>344.507667980674</v>
      </c>
      <c r="G108" s="6">
        <v>344.507667980674</v>
      </c>
      <c r="H108" s="6">
        <v>-7.76056184337317</v>
      </c>
      <c r="I108" s="6">
        <v>-7.76056184337317</v>
      </c>
      <c r="J108" s="6">
        <v>-7.76056184337317</v>
      </c>
      <c r="K108" s="6">
        <v>-7.76056184337317</v>
      </c>
      <c r="L108" s="6">
        <v>-7.76056184337317</v>
      </c>
      <c r="M108" s="6">
        <v>-7.76056184337317</v>
      </c>
      <c r="N108" s="6">
        <v>0.0</v>
      </c>
      <c r="O108" s="6">
        <v>0.0</v>
      </c>
      <c r="P108" s="6">
        <v>0.0</v>
      </c>
    </row>
    <row r="109">
      <c r="A109" s="6">
        <v>107.0</v>
      </c>
      <c r="B109" s="7">
        <v>44060.0</v>
      </c>
      <c r="C109" s="6">
        <v>350.313741950664</v>
      </c>
      <c r="D109" s="6">
        <v>258.144671758182</v>
      </c>
      <c r="E109" s="6">
        <v>429.726258927985</v>
      </c>
      <c r="F109" s="6">
        <v>350.313741950664</v>
      </c>
      <c r="G109" s="6">
        <v>350.313741950664</v>
      </c>
      <c r="H109" s="6">
        <v>-5.86551142974314</v>
      </c>
      <c r="I109" s="6">
        <v>-5.86551142974314</v>
      </c>
      <c r="J109" s="6">
        <v>-5.86551142974314</v>
      </c>
      <c r="K109" s="6">
        <v>-5.86551142974314</v>
      </c>
      <c r="L109" s="6">
        <v>-5.86551142974314</v>
      </c>
      <c r="M109" s="6">
        <v>-5.86551142974314</v>
      </c>
      <c r="N109" s="6">
        <v>0.0</v>
      </c>
      <c r="O109" s="6">
        <v>0.0</v>
      </c>
      <c r="P109" s="6">
        <v>0.0</v>
      </c>
    </row>
    <row r="110">
      <c r="A110" s="6">
        <v>108.0</v>
      </c>
      <c r="B110" s="7">
        <v>44061.0</v>
      </c>
      <c r="C110" s="6">
        <v>352.249099940661</v>
      </c>
      <c r="D110" s="6">
        <v>263.015987063978</v>
      </c>
      <c r="E110" s="6">
        <v>440.114170640764</v>
      </c>
      <c r="F110" s="6">
        <v>352.249099940661</v>
      </c>
      <c r="G110" s="6">
        <v>352.249099940661</v>
      </c>
      <c r="H110" s="6">
        <v>-2.3886757936771</v>
      </c>
      <c r="I110" s="6">
        <v>-2.3886757936771</v>
      </c>
      <c r="J110" s="6">
        <v>-2.3886757936771</v>
      </c>
      <c r="K110" s="6">
        <v>-2.3886757936771</v>
      </c>
      <c r="L110" s="6">
        <v>-2.3886757936771</v>
      </c>
      <c r="M110" s="6">
        <v>-2.3886757936771</v>
      </c>
      <c r="N110" s="6">
        <v>0.0</v>
      </c>
      <c r="O110" s="6">
        <v>0.0</v>
      </c>
      <c r="P110" s="6">
        <v>0.0</v>
      </c>
    </row>
    <row r="111">
      <c r="A111" s="6">
        <v>109.0</v>
      </c>
      <c r="B111" s="7">
        <v>44062.0</v>
      </c>
      <c r="C111" s="6">
        <v>354.184457930657</v>
      </c>
      <c r="D111" s="6">
        <v>261.056094327479</v>
      </c>
      <c r="E111" s="6">
        <v>434.876103906239</v>
      </c>
      <c r="F111" s="6">
        <v>354.184457930657</v>
      </c>
      <c r="G111" s="6">
        <v>354.184457930657</v>
      </c>
      <c r="H111" s="6">
        <v>-3.49604256714104</v>
      </c>
      <c r="I111" s="6">
        <v>-3.49604256714104</v>
      </c>
      <c r="J111" s="6">
        <v>-3.49604256714104</v>
      </c>
      <c r="K111" s="6">
        <v>-3.49604256714104</v>
      </c>
      <c r="L111" s="6">
        <v>-3.49604256714104</v>
      </c>
      <c r="M111" s="6">
        <v>-3.49604256714104</v>
      </c>
      <c r="N111" s="6">
        <v>0.0</v>
      </c>
      <c r="O111" s="6">
        <v>0.0</v>
      </c>
      <c r="P111" s="6">
        <v>0.0</v>
      </c>
    </row>
    <row r="112">
      <c r="A112" s="6">
        <v>110.0</v>
      </c>
      <c r="B112" s="7">
        <v>44063.0</v>
      </c>
      <c r="C112" s="6">
        <v>356.119815920654</v>
      </c>
      <c r="D112" s="6">
        <v>271.474935113744</v>
      </c>
      <c r="E112" s="6">
        <v>443.174592191247</v>
      </c>
      <c r="F112" s="6">
        <v>356.119815920654</v>
      </c>
      <c r="G112" s="6">
        <v>356.119815920654</v>
      </c>
      <c r="H112" s="6">
        <v>-3.844837976918</v>
      </c>
      <c r="I112" s="6">
        <v>-3.844837976918</v>
      </c>
      <c r="J112" s="6">
        <v>-3.844837976918</v>
      </c>
      <c r="K112" s="6">
        <v>-3.844837976918</v>
      </c>
      <c r="L112" s="6">
        <v>-3.844837976918</v>
      </c>
      <c r="M112" s="6">
        <v>-3.844837976918</v>
      </c>
      <c r="N112" s="6">
        <v>0.0</v>
      </c>
      <c r="O112" s="6">
        <v>0.0</v>
      </c>
      <c r="P112" s="6">
        <v>0.0</v>
      </c>
    </row>
    <row r="113">
      <c r="A113" s="6">
        <v>111.0</v>
      </c>
      <c r="B113" s="7">
        <v>44064.0</v>
      </c>
      <c r="C113" s="6">
        <v>358.05517391065</v>
      </c>
      <c r="D113" s="6">
        <v>266.289453164136</v>
      </c>
      <c r="E113" s="6">
        <v>439.948684543236</v>
      </c>
      <c r="F113" s="6">
        <v>358.05517391065</v>
      </c>
      <c r="G113" s="6">
        <v>358.05517391065</v>
      </c>
      <c r="H113" s="6">
        <v>-7.76056184337779</v>
      </c>
      <c r="I113" s="6">
        <v>-7.76056184337779</v>
      </c>
      <c r="J113" s="6">
        <v>-7.76056184337779</v>
      </c>
      <c r="K113" s="6">
        <v>-7.76056184337779</v>
      </c>
      <c r="L113" s="6">
        <v>-7.76056184337779</v>
      </c>
      <c r="M113" s="6">
        <v>-7.76056184337779</v>
      </c>
      <c r="N113" s="6">
        <v>0.0</v>
      </c>
      <c r="O113" s="6">
        <v>0.0</v>
      </c>
      <c r="P113" s="6">
        <v>0.0</v>
      </c>
    </row>
    <row r="114">
      <c r="A114" s="6">
        <v>112.0</v>
      </c>
      <c r="B114" s="7">
        <v>44067.0</v>
      </c>
      <c r="C114" s="6">
        <v>363.86125073617</v>
      </c>
      <c r="D114" s="6">
        <v>273.678707649417</v>
      </c>
      <c r="E114" s="6">
        <v>443.331283329233</v>
      </c>
      <c r="F114" s="6">
        <v>363.86125073617</v>
      </c>
      <c r="G114" s="6">
        <v>363.86125073617</v>
      </c>
      <c r="H114" s="6">
        <v>-5.86551142968993</v>
      </c>
      <c r="I114" s="6">
        <v>-5.86551142968993</v>
      </c>
      <c r="J114" s="6">
        <v>-5.86551142968993</v>
      </c>
      <c r="K114" s="6">
        <v>-5.86551142968993</v>
      </c>
      <c r="L114" s="6">
        <v>-5.86551142968993</v>
      </c>
      <c r="M114" s="6">
        <v>-5.86551142968993</v>
      </c>
      <c r="N114" s="6">
        <v>0.0</v>
      </c>
      <c r="O114" s="6">
        <v>0.0</v>
      </c>
      <c r="P114" s="6">
        <v>0.0</v>
      </c>
    </row>
    <row r="115">
      <c r="A115" s="6">
        <v>113.0</v>
      </c>
      <c r="B115" s="7">
        <v>44068.0</v>
      </c>
      <c r="C115" s="6">
        <v>365.79660967801</v>
      </c>
      <c r="D115" s="6">
        <v>279.050966528992</v>
      </c>
      <c r="E115" s="6">
        <v>448.643846027848</v>
      </c>
      <c r="F115" s="6">
        <v>365.79660967801</v>
      </c>
      <c r="G115" s="6">
        <v>365.79660967801</v>
      </c>
      <c r="H115" s="6">
        <v>-2.38867579368134</v>
      </c>
      <c r="I115" s="6">
        <v>-2.38867579368134</v>
      </c>
      <c r="J115" s="6">
        <v>-2.38867579368134</v>
      </c>
      <c r="K115" s="6">
        <v>-2.38867579368134</v>
      </c>
      <c r="L115" s="6">
        <v>-2.38867579368134</v>
      </c>
      <c r="M115" s="6">
        <v>-2.38867579368134</v>
      </c>
      <c r="N115" s="6">
        <v>0.0</v>
      </c>
      <c r="O115" s="6">
        <v>0.0</v>
      </c>
      <c r="P115" s="6">
        <v>0.0</v>
      </c>
    </row>
    <row r="116">
      <c r="A116" s="6">
        <v>114.0</v>
      </c>
      <c r="B116" s="7">
        <v>44069.0</v>
      </c>
      <c r="C116" s="6">
        <v>367.73196861985</v>
      </c>
      <c r="D116" s="6">
        <v>279.1000449566</v>
      </c>
      <c r="E116" s="6">
        <v>451.056747963496</v>
      </c>
      <c r="F116" s="6">
        <v>367.73196861985</v>
      </c>
      <c r="G116" s="6">
        <v>367.73196861985</v>
      </c>
      <c r="H116" s="6">
        <v>-3.49604256714223</v>
      </c>
      <c r="I116" s="6">
        <v>-3.49604256714223</v>
      </c>
      <c r="J116" s="6">
        <v>-3.49604256714223</v>
      </c>
      <c r="K116" s="6">
        <v>-3.49604256714223</v>
      </c>
      <c r="L116" s="6">
        <v>-3.49604256714223</v>
      </c>
      <c r="M116" s="6">
        <v>-3.49604256714223</v>
      </c>
      <c r="N116" s="6">
        <v>0.0</v>
      </c>
      <c r="O116" s="6">
        <v>0.0</v>
      </c>
      <c r="P116" s="6">
        <v>0.0</v>
      </c>
    </row>
    <row r="117">
      <c r="A117" s="6">
        <v>115.0</v>
      </c>
      <c r="B117" s="7">
        <v>44070.0</v>
      </c>
      <c r="C117" s="6">
        <v>369.66732756169</v>
      </c>
      <c r="D117" s="6">
        <v>279.032243678143</v>
      </c>
      <c r="E117" s="6">
        <v>456.347526311711</v>
      </c>
      <c r="F117" s="6">
        <v>369.66732756169</v>
      </c>
      <c r="G117" s="6">
        <v>369.66732756169</v>
      </c>
      <c r="H117" s="6">
        <v>-3.84483797691682</v>
      </c>
      <c r="I117" s="6">
        <v>-3.84483797691682</v>
      </c>
      <c r="J117" s="6">
        <v>-3.84483797691682</v>
      </c>
      <c r="K117" s="6">
        <v>-3.84483797691682</v>
      </c>
      <c r="L117" s="6">
        <v>-3.84483797691682</v>
      </c>
      <c r="M117" s="6">
        <v>-3.84483797691682</v>
      </c>
      <c r="N117" s="6">
        <v>0.0</v>
      </c>
      <c r="O117" s="6">
        <v>0.0</v>
      </c>
      <c r="P117" s="6">
        <v>0.0</v>
      </c>
    </row>
    <row r="118">
      <c r="A118" s="6">
        <v>116.0</v>
      </c>
      <c r="B118" s="7">
        <v>44071.0</v>
      </c>
      <c r="C118" s="6">
        <v>371.60268650353</v>
      </c>
      <c r="D118" s="6">
        <v>287.386125635361</v>
      </c>
      <c r="E118" s="6">
        <v>454.987796704399</v>
      </c>
      <c r="F118" s="6">
        <v>371.60268650353</v>
      </c>
      <c r="G118" s="6">
        <v>371.60268650353</v>
      </c>
      <c r="H118" s="6">
        <v>-7.760561843347</v>
      </c>
      <c r="I118" s="6">
        <v>-7.760561843347</v>
      </c>
      <c r="J118" s="6">
        <v>-7.760561843347</v>
      </c>
      <c r="K118" s="6">
        <v>-7.760561843347</v>
      </c>
      <c r="L118" s="6">
        <v>-7.760561843347</v>
      </c>
      <c r="M118" s="6">
        <v>-7.760561843347</v>
      </c>
      <c r="N118" s="6">
        <v>0.0</v>
      </c>
      <c r="O118" s="6">
        <v>0.0</v>
      </c>
      <c r="P118" s="6">
        <v>0.0</v>
      </c>
    </row>
    <row r="119">
      <c r="A119" s="6">
        <v>117.0</v>
      </c>
      <c r="B119" s="7">
        <v>44074.0</v>
      </c>
      <c r="C119" s="6">
        <v>377.408763329049</v>
      </c>
      <c r="D119" s="6">
        <v>286.106795235721</v>
      </c>
      <c r="E119" s="6">
        <v>453.072562197451</v>
      </c>
      <c r="F119" s="6">
        <v>377.408763329049</v>
      </c>
      <c r="G119" s="6">
        <v>377.408763329049</v>
      </c>
      <c r="H119" s="6">
        <v>-5.86551142970285</v>
      </c>
      <c r="I119" s="6">
        <v>-5.86551142970285</v>
      </c>
      <c r="J119" s="6">
        <v>-5.86551142970285</v>
      </c>
      <c r="K119" s="6">
        <v>-5.86551142970285</v>
      </c>
      <c r="L119" s="6">
        <v>-5.86551142970285</v>
      </c>
      <c r="M119" s="6">
        <v>-5.86551142970285</v>
      </c>
      <c r="N119" s="6">
        <v>0.0</v>
      </c>
      <c r="O119" s="6">
        <v>0.0</v>
      </c>
      <c r="P119" s="6">
        <v>0.0</v>
      </c>
    </row>
    <row r="120">
      <c r="A120" s="6">
        <v>118.0</v>
      </c>
      <c r="B120" s="7">
        <v>44075.0</v>
      </c>
      <c r="C120" s="6">
        <v>379.344122270889</v>
      </c>
      <c r="D120" s="6">
        <v>287.916771236526</v>
      </c>
      <c r="E120" s="6">
        <v>469.172141554036</v>
      </c>
      <c r="F120" s="6">
        <v>379.344122270889</v>
      </c>
      <c r="G120" s="6">
        <v>379.344122270889</v>
      </c>
      <c r="H120" s="6">
        <v>-2.38867579366152</v>
      </c>
      <c r="I120" s="6">
        <v>-2.38867579366152</v>
      </c>
      <c r="J120" s="6">
        <v>-2.38867579366152</v>
      </c>
      <c r="K120" s="6">
        <v>-2.38867579366152</v>
      </c>
      <c r="L120" s="6">
        <v>-2.38867579366152</v>
      </c>
      <c r="M120" s="6">
        <v>-2.38867579366152</v>
      </c>
      <c r="N120" s="6">
        <v>0.0</v>
      </c>
      <c r="O120" s="6">
        <v>0.0</v>
      </c>
      <c r="P120" s="6">
        <v>0.0</v>
      </c>
    </row>
    <row r="121">
      <c r="A121" s="6">
        <v>119.0</v>
      </c>
      <c r="B121" s="7">
        <v>44076.0</v>
      </c>
      <c r="C121" s="6">
        <v>381.279481212729</v>
      </c>
      <c r="D121" s="6">
        <v>290.595053576969</v>
      </c>
      <c r="E121" s="6">
        <v>462.918759955255</v>
      </c>
      <c r="F121" s="6">
        <v>381.279481212729</v>
      </c>
      <c r="G121" s="6">
        <v>381.279481212729</v>
      </c>
      <c r="H121" s="6">
        <v>-3.49604256714166</v>
      </c>
      <c r="I121" s="6">
        <v>-3.49604256714166</v>
      </c>
      <c r="J121" s="6">
        <v>-3.49604256714166</v>
      </c>
      <c r="K121" s="6">
        <v>-3.49604256714166</v>
      </c>
      <c r="L121" s="6">
        <v>-3.49604256714166</v>
      </c>
      <c r="M121" s="6">
        <v>-3.49604256714166</v>
      </c>
      <c r="N121" s="6">
        <v>0.0</v>
      </c>
      <c r="O121" s="6">
        <v>0.0</v>
      </c>
      <c r="P121" s="6">
        <v>0.0</v>
      </c>
    </row>
    <row r="122">
      <c r="A122" s="6">
        <v>120.0</v>
      </c>
      <c r="B122" s="7">
        <v>44077.0</v>
      </c>
      <c r="C122" s="6">
        <v>383.214840210838</v>
      </c>
      <c r="D122" s="6">
        <v>297.246028242644</v>
      </c>
      <c r="E122" s="6">
        <v>465.157028650288</v>
      </c>
      <c r="F122" s="6">
        <v>383.214840210838</v>
      </c>
      <c r="G122" s="6">
        <v>383.214840210838</v>
      </c>
      <c r="H122" s="6">
        <v>-3.84483797693334</v>
      </c>
      <c r="I122" s="6">
        <v>-3.84483797693334</v>
      </c>
      <c r="J122" s="6">
        <v>-3.84483797693334</v>
      </c>
      <c r="K122" s="6">
        <v>-3.84483797693334</v>
      </c>
      <c r="L122" s="6">
        <v>-3.84483797693334</v>
      </c>
      <c r="M122" s="6">
        <v>-3.84483797693334</v>
      </c>
      <c r="N122" s="6">
        <v>0.0</v>
      </c>
      <c r="O122" s="6">
        <v>0.0</v>
      </c>
      <c r="P122" s="6">
        <v>0.0</v>
      </c>
    </row>
    <row r="123">
      <c r="A123" s="6">
        <v>121.0</v>
      </c>
      <c r="B123" s="7">
        <v>44078.0</v>
      </c>
      <c r="C123" s="6">
        <v>385.150199208948</v>
      </c>
      <c r="D123" s="6">
        <v>292.332490296612</v>
      </c>
      <c r="E123" s="6">
        <v>465.678235436639</v>
      </c>
      <c r="F123" s="6">
        <v>385.150199208948</v>
      </c>
      <c r="G123" s="6">
        <v>385.150199208948</v>
      </c>
      <c r="H123" s="6">
        <v>-7.76056184335163</v>
      </c>
      <c r="I123" s="6">
        <v>-7.76056184335163</v>
      </c>
      <c r="J123" s="6">
        <v>-7.76056184335163</v>
      </c>
      <c r="K123" s="6">
        <v>-7.76056184335163</v>
      </c>
      <c r="L123" s="6">
        <v>-7.76056184335163</v>
      </c>
      <c r="M123" s="6">
        <v>-7.76056184335163</v>
      </c>
      <c r="N123" s="6">
        <v>0.0</v>
      </c>
      <c r="O123" s="6">
        <v>0.0</v>
      </c>
      <c r="P123" s="6">
        <v>0.0</v>
      </c>
    </row>
    <row r="124">
      <c r="A124" s="6">
        <v>122.0</v>
      </c>
      <c r="B124" s="7">
        <v>44082.0</v>
      </c>
      <c r="C124" s="6">
        <v>392.891635201386</v>
      </c>
      <c r="D124" s="6">
        <v>300.469770082064</v>
      </c>
      <c r="E124" s="6">
        <v>476.584378797517</v>
      </c>
      <c r="F124" s="6">
        <v>392.891635201386</v>
      </c>
      <c r="G124" s="6">
        <v>392.891635201386</v>
      </c>
      <c r="H124" s="6">
        <v>-2.38867579366576</v>
      </c>
      <c r="I124" s="6">
        <v>-2.38867579366576</v>
      </c>
      <c r="J124" s="6">
        <v>-2.38867579366576</v>
      </c>
      <c r="K124" s="6">
        <v>-2.38867579366576</v>
      </c>
      <c r="L124" s="6">
        <v>-2.38867579366576</v>
      </c>
      <c r="M124" s="6">
        <v>-2.38867579366576</v>
      </c>
      <c r="N124" s="6">
        <v>0.0</v>
      </c>
      <c r="O124" s="6">
        <v>0.0</v>
      </c>
      <c r="P124" s="6">
        <v>0.0</v>
      </c>
    </row>
    <row r="125">
      <c r="A125" s="6">
        <v>123.0</v>
      </c>
      <c r="B125" s="7">
        <v>44083.0</v>
      </c>
      <c r="C125" s="6">
        <v>394.826994199495</v>
      </c>
      <c r="D125" s="6">
        <v>310.422623227513</v>
      </c>
      <c r="E125" s="6">
        <v>476.253346255156</v>
      </c>
      <c r="F125" s="6">
        <v>394.826994199495</v>
      </c>
      <c r="G125" s="6">
        <v>394.826994199495</v>
      </c>
      <c r="H125" s="6">
        <v>-3.4960425671385</v>
      </c>
      <c r="I125" s="6">
        <v>-3.4960425671385</v>
      </c>
      <c r="J125" s="6">
        <v>-3.4960425671385</v>
      </c>
      <c r="K125" s="6">
        <v>-3.4960425671385</v>
      </c>
      <c r="L125" s="6">
        <v>-3.4960425671385</v>
      </c>
      <c r="M125" s="6">
        <v>-3.4960425671385</v>
      </c>
      <c r="N125" s="6">
        <v>0.0</v>
      </c>
      <c r="O125" s="6">
        <v>0.0</v>
      </c>
      <c r="P125" s="6">
        <v>0.0</v>
      </c>
    </row>
    <row r="126">
      <c r="A126" s="6">
        <v>124.0</v>
      </c>
      <c r="B126" s="7">
        <v>44084.0</v>
      </c>
      <c r="C126" s="6">
        <v>396.762353197604</v>
      </c>
      <c r="D126" s="6">
        <v>308.792758227547</v>
      </c>
      <c r="E126" s="6">
        <v>474.791728329769</v>
      </c>
      <c r="F126" s="6">
        <v>396.762353197604</v>
      </c>
      <c r="G126" s="6">
        <v>396.762353197604</v>
      </c>
      <c r="H126" s="6">
        <v>-3.84483797690102</v>
      </c>
      <c r="I126" s="6">
        <v>-3.84483797690102</v>
      </c>
      <c r="J126" s="6">
        <v>-3.84483797690102</v>
      </c>
      <c r="K126" s="6">
        <v>-3.84483797690102</v>
      </c>
      <c r="L126" s="6">
        <v>-3.84483797690102</v>
      </c>
      <c r="M126" s="6">
        <v>-3.84483797690102</v>
      </c>
      <c r="N126" s="6">
        <v>0.0</v>
      </c>
      <c r="O126" s="6">
        <v>0.0</v>
      </c>
      <c r="P126" s="6">
        <v>0.0</v>
      </c>
    </row>
    <row r="127">
      <c r="A127" s="6">
        <v>125.0</v>
      </c>
      <c r="B127" s="7">
        <v>44085.0</v>
      </c>
      <c r="C127" s="6">
        <v>398.697712195714</v>
      </c>
      <c r="D127" s="6">
        <v>301.542609850295</v>
      </c>
      <c r="E127" s="6">
        <v>477.2496051964</v>
      </c>
      <c r="F127" s="6">
        <v>398.697712195714</v>
      </c>
      <c r="G127" s="6">
        <v>398.697712195714</v>
      </c>
      <c r="H127" s="6">
        <v>-7.76056184333855</v>
      </c>
      <c r="I127" s="6">
        <v>-7.76056184333855</v>
      </c>
      <c r="J127" s="6">
        <v>-7.76056184333855</v>
      </c>
      <c r="K127" s="6">
        <v>-7.76056184333855</v>
      </c>
      <c r="L127" s="6">
        <v>-7.76056184333855</v>
      </c>
      <c r="M127" s="6">
        <v>-7.76056184333855</v>
      </c>
      <c r="N127" s="6">
        <v>0.0</v>
      </c>
      <c r="O127" s="6">
        <v>0.0</v>
      </c>
      <c r="P127" s="6">
        <v>0.0</v>
      </c>
    </row>
    <row r="128">
      <c r="A128" s="6">
        <v>126.0</v>
      </c>
      <c r="B128" s="7">
        <v>44088.0</v>
      </c>
      <c r="C128" s="6">
        <v>404.503789190042</v>
      </c>
      <c r="D128" s="6">
        <v>318.598487480712</v>
      </c>
      <c r="E128" s="6">
        <v>488.850320003521</v>
      </c>
      <c r="F128" s="6">
        <v>404.503789190042</v>
      </c>
      <c r="G128" s="6">
        <v>404.503789190042</v>
      </c>
      <c r="H128" s="6">
        <v>-5.86551142968248</v>
      </c>
      <c r="I128" s="6">
        <v>-5.86551142968248</v>
      </c>
      <c r="J128" s="6">
        <v>-5.86551142968248</v>
      </c>
      <c r="K128" s="6">
        <v>-5.86551142968248</v>
      </c>
      <c r="L128" s="6">
        <v>-5.86551142968248</v>
      </c>
      <c r="M128" s="6">
        <v>-5.86551142968248</v>
      </c>
      <c r="N128" s="6">
        <v>0.0</v>
      </c>
      <c r="O128" s="6">
        <v>0.0</v>
      </c>
      <c r="P128" s="6">
        <v>0.0</v>
      </c>
    </row>
    <row r="129">
      <c r="A129" s="6">
        <v>127.0</v>
      </c>
      <c r="B129" s="7">
        <v>44089.0</v>
      </c>
      <c r="C129" s="6">
        <v>406.439148188152</v>
      </c>
      <c r="D129" s="6">
        <v>312.205073607854</v>
      </c>
      <c r="E129" s="6">
        <v>491.284049761163</v>
      </c>
      <c r="F129" s="6">
        <v>406.439148188152</v>
      </c>
      <c r="G129" s="6">
        <v>406.439148188152</v>
      </c>
      <c r="H129" s="6">
        <v>-2.38867579367</v>
      </c>
      <c r="I129" s="6">
        <v>-2.38867579367</v>
      </c>
      <c r="J129" s="6">
        <v>-2.38867579367</v>
      </c>
      <c r="K129" s="6">
        <v>-2.38867579367</v>
      </c>
      <c r="L129" s="6">
        <v>-2.38867579367</v>
      </c>
      <c r="M129" s="6">
        <v>-2.38867579367</v>
      </c>
      <c r="N129" s="6">
        <v>0.0</v>
      </c>
      <c r="O129" s="6">
        <v>0.0</v>
      </c>
      <c r="P129" s="6">
        <v>0.0</v>
      </c>
    </row>
    <row r="130">
      <c r="A130" s="6">
        <v>128.0</v>
      </c>
      <c r="B130" s="7">
        <v>44090.0</v>
      </c>
      <c r="C130" s="6">
        <v>408.374513192513</v>
      </c>
      <c r="D130" s="6">
        <v>317.851923044768</v>
      </c>
      <c r="E130" s="6">
        <v>499.564843263576</v>
      </c>
      <c r="F130" s="6">
        <v>408.374513192513</v>
      </c>
      <c r="G130" s="6">
        <v>408.374513192513</v>
      </c>
      <c r="H130" s="6">
        <v>-3.4960425671397</v>
      </c>
      <c r="I130" s="6">
        <v>-3.4960425671397</v>
      </c>
      <c r="J130" s="6">
        <v>-3.4960425671397</v>
      </c>
      <c r="K130" s="6">
        <v>-3.4960425671397</v>
      </c>
      <c r="L130" s="6">
        <v>-3.4960425671397</v>
      </c>
      <c r="M130" s="6">
        <v>-3.4960425671397</v>
      </c>
      <c r="N130" s="6">
        <v>0.0</v>
      </c>
      <c r="O130" s="6">
        <v>0.0</v>
      </c>
      <c r="P130" s="6">
        <v>0.0</v>
      </c>
    </row>
    <row r="131">
      <c r="A131" s="6">
        <v>129.0</v>
      </c>
      <c r="B131" s="7">
        <v>44091.0</v>
      </c>
      <c r="C131" s="6">
        <v>410.309878196873</v>
      </c>
      <c r="D131" s="6">
        <v>320.720656301818</v>
      </c>
      <c r="E131" s="6">
        <v>492.529519085162</v>
      </c>
      <c r="F131" s="6">
        <v>410.309878196873</v>
      </c>
      <c r="G131" s="6">
        <v>410.309878196873</v>
      </c>
      <c r="H131" s="6">
        <v>-3.84483797690868</v>
      </c>
      <c r="I131" s="6">
        <v>-3.84483797690868</v>
      </c>
      <c r="J131" s="6">
        <v>-3.84483797690868</v>
      </c>
      <c r="K131" s="6">
        <v>-3.84483797690868</v>
      </c>
      <c r="L131" s="6">
        <v>-3.84483797690868</v>
      </c>
      <c r="M131" s="6">
        <v>-3.84483797690868</v>
      </c>
      <c r="N131" s="6">
        <v>0.0</v>
      </c>
      <c r="O131" s="6">
        <v>0.0</v>
      </c>
      <c r="P131" s="6">
        <v>0.0</v>
      </c>
    </row>
    <row r="132">
      <c r="A132" s="6">
        <v>130.0</v>
      </c>
      <c r="B132" s="7">
        <v>44092.0</v>
      </c>
      <c r="C132" s="6">
        <v>412.245243201234</v>
      </c>
      <c r="D132" s="6">
        <v>320.844676323961</v>
      </c>
      <c r="E132" s="6">
        <v>494.172914333969</v>
      </c>
      <c r="F132" s="6">
        <v>412.245243201234</v>
      </c>
      <c r="G132" s="6">
        <v>412.245243201234</v>
      </c>
      <c r="H132" s="6">
        <v>-7.76056184332547</v>
      </c>
      <c r="I132" s="6">
        <v>-7.76056184332547</v>
      </c>
      <c r="J132" s="6">
        <v>-7.76056184332547</v>
      </c>
      <c r="K132" s="6">
        <v>-7.76056184332547</v>
      </c>
      <c r="L132" s="6">
        <v>-7.76056184332547</v>
      </c>
      <c r="M132" s="6">
        <v>-7.76056184332547</v>
      </c>
      <c r="N132" s="6">
        <v>0.0</v>
      </c>
      <c r="O132" s="6">
        <v>0.0</v>
      </c>
      <c r="P132" s="6">
        <v>0.0</v>
      </c>
    </row>
    <row r="133">
      <c r="A133" s="6">
        <v>131.0</v>
      </c>
      <c r="B133" s="7">
        <v>44095.0</v>
      </c>
      <c r="C133" s="6">
        <v>418.051338214317</v>
      </c>
      <c r="D133" s="6">
        <v>330.723086740262</v>
      </c>
      <c r="E133" s="6">
        <v>494.574612033497</v>
      </c>
      <c r="F133" s="6">
        <v>418.051338214317</v>
      </c>
      <c r="G133" s="6">
        <v>418.051338214317</v>
      </c>
      <c r="H133" s="6">
        <v>-5.86551142967549</v>
      </c>
      <c r="I133" s="6">
        <v>-5.86551142967549</v>
      </c>
      <c r="J133" s="6">
        <v>-5.86551142967549</v>
      </c>
      <c r="K133" s="6">
        <v>-5.86551142967549</v>
      </c>
      <c r="L133" s="6">
        <v>-5.86551142967549</v>
      </c>
      <c r="M133" s="6">
        <v>-5.86551142967549</v>
      </c>
      <c r="N133" s="6">
        <v>0.0</v>
      </c>
      <c r="O133" s="6">
        <v>0.0</v>
      </c>
      <c r="P133" s="6">
        <v>0.0</v>
      </c>
    </row>
    <row r="134">
      <c r="A134" s="6">
        <v>132.0</v>
      </c>
      <c r="B134" s="7">
        <v>44096.0</v>
      </c>
      <c r="C134" s="6">
        <v>419.986703218678</v>
      </c>
      <c r="D134" s="6">
        <v>332.491021857184</v>
      </c>
      <c r="E134" s="6">
        <v>501.789887417307</v>
      </c>
      <c r="F134" s="6">
        <v>419.986703218678</v>
      </c>
      <c r="G134" s="6">
        <v>419.986703218678</v>
      </c>
      <c r="H134" s="6">
        <v>-2.38867579365018</v>
      </c>
      <c r="I134" s="6">
        <v>-2.38867579365018</v>
      </c>
      <c r="J134" s="6">
        <v>-2.38867579365018</v>
      </c>
      <c r="K134" s="6">
        <v>-2.38867579365018</v>
      </c>
      <c r="L134" s="6">
        <v>-2.38867579365018</v>
      </c>
      <c r="M134" s="6">
        <v>-2.38867579365018</v>
      </c>
      <c r="N134" s="6">
        <v>0.0</v>
      </c>
      <c r="O134" s="6">
        <v>0.0</v>
      </c>
      <c r="P134" s="6">
        <v>0.0</v>
      </c>
    </row>
    <row r="135">
      <c r="A135" s="6">
        <v>133.0</v>
      </c>
      <c r="B135" s="7">
        <v>44097.0</v>
      </c>
      <c r="C135" s="6">
        <v>421.922068223039</v>
      </c>
      <c r="D135" s="6">
        <v>343.354969900493</v>
      </c>
      <c r="E135" s="6">
        <v>507.50043772243</v>
      </c>
      <c r="F135" s="6">
        <v>421.922068223039</v>
      </c>
      <c r="G135" s="6">
        <v>421.922068223039</v>
      </c>
      <c r="H135" s="6">
        <v>-3.49604256714089</v>
      </c>
      <c r="I135" s="6">
        <v>-3.49604256714089</v>
      </c>
      <c r="J135" s="6">
        <v>-3.49604256714089</v>
      </c>
      <c r="K135" s="6">
        <v>-3.49604256714089</v>
      </c>
      <c r="L135" s="6">
        <v>-3.49604256714089</v>
      </c>
      <c r="M135" s="6">
        <v>-3.49604256714089</v>
      </c>
      <c r="N135" s="6">
        <v>0.0</v>
      </c>
      <c r="O135" s="6">
        <v>0.0</v>
      </c>
      <c r="P135" s="6">
        <v>0.0</v>
      </c>
    </row>
    <row r="136">
      <c r="A136" s="6">
        <v>134.0</v>
      </c>
      <c r="B136" s="7">
        <v>44098.0</v>
      </c>
      <c r="C136" s="6">
        <v>423.8574332274</v>
      </c>
      <c r="D136" s="6">
        <v>334.570519550252</v>
      </c>
      <c r="E136" s="6">
        <v>510.412591860753</v>
      </c>
      <c r="F136" s="6">
        <v>423.8574332274</v>
      </c>
      <c r="G136" s="6">
        <v>423.8574332274</v>
      </c>
      <c r="H136" s="6">
        <v>-3.84483797690751</v>
      </c>
      <c r="I136" s="6">
        <v>-3.84483797690751</v>
      </c>
      <c r="J136" s="6">
        <v>-3.84483797690751</v>
      </c>
      <c r="K136" s="6">
        <v>-3.84483797690751</v>
      </c>
      <c r="L136" s="6">
        <v>-3.84483797690751</v>
      </c>
      <c r="M136" s="6">
        <v>-3.84483797690751</v>
      </c>
      <c r="N136" s="6">
        <v>0.0</v>
      </c>
      <c r="O136" s="6">
        <v>0.0</v>
      </c>
      <c r="P136" s="6">
        <v>0.0</v>
      </c>
    </row>
    <row r="137">
      <c r="A137" s="6">
        <v>135.0</v>
      </c>
      <c r="B137" s="7">
        <v>44099.0</v>
      </c>
      <c r="C137" s="6">
        <v>425.792798231761</v>
      </c>
      <c r="D137" s="6">
        <v>328.388531524047</v>
      </c>
      <c r="E137" s="6">
        <v>506.017609409477</v>
      </c>
      <c r="F137" s="6">
        <v>425.792798231761</v>
      </c>
      <c r="G137" s="6">
        <v>425.792798231761</v>
      </c>
      <c r="H137" s="6">
        <v>-7.76056184336223</v>
      </c>
      <c r="I137" s="6">
        <v>-7.76056184336223</v>
      </c>
      <c r="J137" s="6">
        <v>-7.76056184336223</v>
      </c>
      <c r="K137" s="6">
        <v>-7.76056184336223</v>
      </c>
      <c r="L137" s="6">
        <v>-7.76056184336223</v>
      </c>
      <c r="M137" s="6">
        <v>-7.76056184336223</v>
      </c>
      <c r="N137" s="6">
        <v>0.0</v>
      </c>
      <c r="O137" s="6">
        <v>0.0</v>
      </c>
      <c r="P137" s="6">
        <v>0.0</v>
      </c>
    </row>
    <row r="138">
      <c r="A138" s="6">
        <v>136.0</v>
      </c>
      <c r="B138" s="7">
        <v>44102.0</v>
      </c>
      <c r="C138" s="6">
        <v>431.809390072056</v>
      </c>
      <c r="D138" s="6">
        <v>343.327142273196</v>
      </c>
      <c r="E138" s="6">
        <v>506.625389873577</v>
      </c>
      <c r="F138" s="6">
        <v>431.809390072056</v>
      </c>
      <c r="G138" s="6">
        <v>431.809390072056</v>
      </c>
      <c r="H138" s="6">
        <v>-5.86551142968842</v>
      </c>
      <c r="I138" s="6">
        <v>-5.86551142968842</v>
      </c>
      <c r="J138" s="6">
        <v>-5.86551142968842</v>
      </c>
      <c r="K138" s="6">
        <v>-5.86551142968842</v>
      </c>
      <c r="L138" s="6">
        <v>-5.86551142968842</v>
      </c>
      <c r="M138" s="6">
        <v>-5.86551142968842</v>
      </c>
      <c r="N138" s="6">
        <v>0.0</v>
      </c>
      <c r="O138" s="6">
        <v>0.0</v>
      </c>
      <c r="P138" s="6">
        <v>0.0</v>
      </c>
    </row>
    <row r="139">
      <c r="A139" s="6">
        <v>137.0</v>
      </c>
      <c r="B139" s="7">
        <v>44103.0</v>
      </c>
      <c r="C139" s="6">
        <v>433.814920685487</v>
      </c>
      <c r="D139" s="6">
        <v>346.123332782158</v>
      </c>
      <c r="E139" s="6">
        <v>515.281369581871</v>
      </c>
      <c r="F139" s="6">
        <v>433.814920685487</v>
      </c>
      <c r="G139" s="6">
        <v>433.814920685487</v>
      </c>
      <c r="H139" s="6">
        <v>-2.38867579365441</v>
      </c>
      <c r="I139" s="6">
        <v>-2.38867579365441</v>
      </c>
      <c r="J139" s="6">
        <v>-2.38867579365441</v>
      </c>
      <c r="K139" s="6">
        <v>-2.38867579365441</v>
      </c>
      <c r="L139" s="6">
        <v>-2.38867579365441</v>
      </c>
      <c r="M139" s="6">
        <v>-2.38867579365441</v>
      </c>
      <c r="N139" s="6">
        <v>0.0</v>
      </c>
      <c r="O139" s="6">
        <v>0.0</v>
      </c>
      <c r="P139" s="6">
        <v>0.0</v>
      </c>
    </row>
    <row r="140">
      <c r="A140" s="6">
        <v>138.0</v>
      </c>
      <c r="B140" s="7">
        <v>44104.0</v>
      </c>
      <c r="C140" s="6">
        <v>435.820451298918</v>
      </c>
      <c r="D140" s="6">
        <v>348.610632408992</v>
      </c>
      <c r="E140" s="6">
        <v>516.818703885297</v>
      </c>
      <c r="F140" s="6">
        <v>435.820451298918</v>
      </c>
      <c r="G140" s="6">
        <v>435.820451298918</v>
      </c>
      <c r="H140" s="6">
        <v>-3.49604256714031</v>
      </c>
      <c r="I140" s="6">
        <v>-3.49604256714031</v>
      </c>
      <c r="J140" s="6">
        <v>-3.49604256714031</v>
      </c>
      <c r="K140" s="6">
        <v>-3.49604256714031</v>
      </c>
      <c r="L140" s="6">
        <v>-3.49604256714031</v>
      </c>
      <c r="M140" s="6">
        <v>-3.49604256714031</v>
      </c>
      <c r="N140" s="6">
        <v>0.0</v>
      </c>
      <c r="O140" s="6">
        <v>0.0</v>
      </c>
      <c r="P140" s="6">
        <v>0.0</v>
      </c>
    </row>
    <row r="141">
      <c r="A141" s="6">
        <v>139.0</v>
      </c>
      <c r="B141" s="7">
        <v>44105.0</v>
      </c>
      <c r="C141" s="6">
        <v>437.82598191235</v>
      </c>
      <c r="D141" s="6">
        <v>348.230097935604</v>
      </c>
      <c r="E141" s="6">
        <v>520.683956328756</v>
      </c>
      <c r="F141" s="6">
        <v>437.82598191235</v>
      </c>
      <c r="G141" s="6">
        <v>437.82598191235</v>
      </c>
      <c r="H141" s="6">
        <v>-3.84483797692402</v>
      </c>
      <c r="I141" s="6">
        <v>-3.84483797692402</v>
      </c>
      <c r="J141" s="6">
        <v>-3.84483797692402</v>
      </c>
      <c r="K141" s="6">
        <v>-3.84483797692402</v>
      </c>
      <c r="L141" s="6">
        <v>-3.84483797692402</v>
      </c>
      <c r="M141" s="6">
        <v>-3.84483797692402</v>
      </c>
      <c r="N141" s="6">
        <v>0.0</v>
      </c>
      <c r="O141" s="6">
        <v>0.0</v>
      </c>
      <c r="P141" s="6">
        <v>0.0</v>
      </c>
    </row>
    <row r="142">
      <c r="A142" s="6">
        <v>140.0</v>
      </c>
      <c r="B142" s="7">
        <v>44106.0</v>
      </c>
      <c r="C142" s="6">
        <v>439.831512525781</v>
      </c>
      <c r="D142" s="6">
        <v>349.207476891677</v>
      </c>
      <c r="E142" s="6">
        <v>513.74746325159</v>
      </c>
      <c r="F142" s="6">
        <v>439.831512525781</v>
      </c>
      <c r="G142" s="6">
        <v>439.831512525781</v>
      </c>
      <c r="H142" s="6">
        <v>-7.76056184336686</v>
      </c>
      <c r="I142" s="6">
        <v>-7.76056184336686</v>
      </c>
      <c r="J142" s="6">
        <v>-7.76056184336686</v>
      </c>
      <c r="K142" s="6">
        <v>-7.76056184336686</v>
      </c>
      <c r="L142" s="6">
        <v>-7.76056184336686</v>
      </c>
      <c r="M142" s="6">
        <v>-7.76056184336686</v>
      </c>
      <c r="N142" s="6">
        <v>0.0</v>
      </c>
      <c r="O142" s="6">
        <v>0.0</v>
      </c>
      <c r="P142" s="6">
        <v>0.0</v>
      </c>
    </row>
    <row r="143">
      <c r="A143" s="6">
        <v>141.0</v>
      </c>
      <c r="B143" s="7">
        <v>44109.0</v>
      </c>
      <c r="C143" s="6">
        <v>445.848104366075</v>
      </c>
      <c r="D143" s="6">
        <v>354.731522589536</v>
      </c>
      <c r="E143" s="6">
        <v>526.0641664334</v>
      </c>
      <c r="F143" s="6">
        <v>445.848104366075</v>
      </c>
      <c r="G143" s="6">
        <v>445.848104366075</v>
      </c>
      <c r="H143" s="6">
        <v>-5.86551142970135</v>
      </c>
      <c r="I143" s="6">
        <v>-5.86551142970135</v>
      </c>
      <c r="J143" s="6">
        <v>-5.86551142970135</v>
      </c>
      <c r="K143" s="6">
        <v>-5.86551142970135</v>
      </c>
      <c r="L143" s="6">
        <v>-5.86551142970135</v>
      </c>
      <c r="M143" s="6">
        <v>-5.86551142970135</v>
      </c>
      <c r="N143" s="6">
        <v>0.0</v>
      </c>
      <c r="O143" s="6">
        <v>0.0</v>
      </c>
      <c r="P143" s="6">
        <v>0.0</v>
      </c>
    </row>
    <row r="144">
      <c r="A144" s="6">
        <v>142.0</v>
      </c>
      <c r="B144" s="7">
        <v>44110.0</v>
      </c>
      <c r="C144" s="6">
        <v>447.853634979507</v>
      </c>
      <c r="D144" s="6">
        <v>358.593945341975</v>
      </c>
      <c r="E144" s="6">
        <v>532.495871831962</v>
      </c>
      <c r="F144" s="6">
        <v>447.853634979507</v>
      </c>
      <c r="G144" s="6">
        <v>447.853634979507</v>
      </c>
      <c r="H144" s="6">
        <v>-2.38867579367445</v>
      </c>
      <c r="I144" s="6">
        <v>-2.38867579367445</v>
      </c>
      <c r="J144" s="6">
        <v>-2.38867579367445</v>
      </c>
      <c r="K144" s="6">
        <v>-2.38867579367445</v>
      </c>
      <c r="L144" s="6">
        <v>-2.38867579367445</v>
      </c>
      <c r="M144" s="6">
        <v>-2.38867579367445</v>
      </c>
      <c r="N144" s="6">
        <v>0.0</v>
      </c>
      <c r="O144" s="6">
        <v>0.0</v>
      </c>
      <c r="P144" s="6">
        <v>0.0</v>
      </c>
    </row>
    <row r="145">
      <c r="A145" s="6">
        <v>143.0</v>
      </c>
      <c r="B145" s="7">
        <v>44111.0</v>
      </c>
      <c r="C145" s="6">
        <v>449.859165592938</v>
      </c>
      <c r="D145" s="6">
        <v>358.49815666963</v>
      </c>
      <c r="E145" s="6">
        <v>531.647664712991</v>
      </c>
      <c r="F145" s="6">
        <v>449.859165592938</v>
      </c>
      <c r="G145" s="6">
        <v>449.859165592938</v>
      </c>
      <c r="H145" s="6">
        <v>-3.49604256714327</v>
      </c>
      <c r="I145" s="6">
        <v>-3.49604256714327</v>
      </c>
      <c r="J145" s="6">
        <v>-3.49604256714327</v>
      </c>
      <c r="K145" s="6">
        <v>-3.49604256714327</v>
      </c>
      <c r="L145" s="6">
        <v>-3.49604256714327</v>
      </c>
      <c r="M145" s="6">
        <v>-3.49604256714327</v>
      </c>
      <c r="N145" s="6">
        <v>0.0</v>
      </c>
      <c r="O145" s="6">
        <v>0.0</v>
      </c>
      <c r="P145" s="6">
        <v>0.0</v>
      </c>
    </row>
    <row r="146">
      <c r="A146" s="6">
        <v>144.0</v>
      </c>
      <c r="B146" s="7">
        <v>44112.0</v>
      </c>
      <c r="C146" s="6">
        <v>452.008777712881</v>
      </c>
      <c r="D146" s="6">
        <v>360.365513413303</v>
      </c>
      <c r="E146" s="6">
        <v>541.794786239316</v>
      </c>
      <c r="F146" s="6">
        <v>452.008777712881</v>
      </c>
      <c r="G146" s="6">
        <v>452.008777712881</v>
      </c>
      <c r="H146" s="6">
        <v>-3.84483797692284</v>
      </c>
      <c r="I146" s="6">
        <v>-3.84483797692284</v>
      </c>
      <c r="J146" s="6">
        <v>-3.84483797692284</v>
      </c>
      <c r="K146" s="6">
        <v>-3.84483797692284</v>
      </c>
      <c r="L146" s="6">
        <v>-3.84483797692284</v>
      </c>
      <c r="M146" s="6">
        <v>-3.84483797692284</v>
      </c>
      <c r="N146" s="6">
        <v>0.0</v>
      </c>
      <c r="O146" s="6">
        <v>0.0</v>
      </c>
      <c r="P146" s="6">
        <v>0.0</v>
      </c>
    </row>
    <row r="147">
      <c r="A147" s="6">
        <v>145.0</v>
      </c>
      <c r="B147" s="7">
        <v>44113.0</v>
      </c>
      <c r="C147" s="6">
        <v>454.158389832824</v>
      </c>
      <c r="D147" s="6">
        <v>362.065889979331</v>
      </c>
      <c r="E147" s="6">
        <v>537.117718294379</v>
      </c>
      <c r="F147" s="6">
        <v>454.158389832824</v>
      </c>
      <c r="G147" s="6">
        <v>454.158389832824</v>
      </c>
      <c r="H147" s="6">
        <v>-7.76056184333607</v>
      </c>
      <c r="I147" s="6">
        <v>-7.76056184333607</v>
      </c>
      <c r="J147" s="6">
        <v>-7.76056184333607</v>
      </c>
      <c r="K147" s="6">
        <v>-7.76056184333607</v>
      </c>
      <c r="L147" s="6">
        <v>-7.76056184333607</v>
      </c>
      <c r="M147" s="6">
        <v>-7.76056184333607</v>
      </c>
      <c r="N147" s="6">
        <v>0.0</v>
      </c>
      <c r="O147" s="6">
        <v>0.0</v>
      </c>
      <c r="P147" s="6">
        <v>0.0</v>
      </c>
    </row>
    <row r="148">
      <c r="A148" s="6">
        <v>146.0</v>
      </c>
      <c r="B148" s="7">
        <v>44116.0</v>
      </c>
      <c r="C148" s="6">
        <v>460.607226192653</v>
      </c>
      <c r="D148" s="6">
        <v>373.894737548308</v>
      </c>
      <c r="E148" s="6">
        <v>539.343138198873</v>
      </c>
      <c r="F148" s="6">
        <v>460.607226192653</v>
      </c>
      <c r="G148" s="6">
        <v>460.607226192653</v>
      </c>
      <c r="H148" s="6">
        <v>-5.86551142971427</v>
      </c>
      <c r="I148" s="6">
        <v>-5.86551142971427</v>
      </c>
      <c r="J148" s="6">
        <v>-5.86551142971427</v>
      </c>
      <c r="K148" s="6">
        <v>-5.86551142971427</v>
      </c>
      <c r="L148" s="6">
        <v>-5.86551142971427</v>
      </c>
      <c r="M148" s="6">
        <v>-5.86551142971427</v>
      </c>
      <c r="N148" s="6">
        <v>0.0</v>
      </c>
      <c r="O148" s="6">
        <v>0.0</v>
      </c>
      <c r="P148" s="6">
        <v>0.0</v>
      </c>
    </row>
    <row r="149">
      <c r="A149" s="6">
        <v>147.0</v>
      </c>
      <c r="B149" s="7">
        <v>44117.0</v>
      </c>
      <c r="C149" s="6">
        <v>462.756838312596</v>
      </c>
      <c r="D149" s="6">
        <v>378.260378134742</v>
      </c>
      <c r="E149" s="6">
        <v>555.635837768218</v>
      </c>
      <c r="F149" s="6">
        <v>462.756838312596</v>
      </c>
      <c r="G149" s="6">
        <v>462.756838312596</v>
      </c>
      <c r="H149" s="6">
        <v>-2.38867579367869</v>
      </c>
      <c r="I149" s="6">
        <v>-2.38867579367869</v>
      </c>
      <c r="J149" s="6">
        <v>-2.38867579367869</v>
      </c>
      <c r="K149" s="6">
        <v>-2.38867579367869</v>
      </c>
      <c r="L149" s="6">
        <v>-2.38867579367869</v>
      </c>
      <c r="M149" s="6">
        <v>-2.38867579367869</v>
      </c>
      <c r="N149" s="6">
        <v>0.0</v>
      </c>
      <c r="O149" s="6">
        <v>0.0</v>
      </c>
      <c r="P149" s="6">
        <v>0.0</v>
      </c>
    </row>
    <row r="150">
      <c r="A150" s="6">
        <v>148.0</v>
      </c>
      <c r="B150" s="7">
        <v>44118.0</v>
      </c>
      <c r="C150" s="6">
        <v>464.906450432539</v>
      </c>
      <c r="D150" s="6">
        <v>380.403228455575</v>
      </c>
      <c r="E150" s="6">
        <v>548.298686281167</v>
      </c>
      <c r="F150" s="6">
        <v>464.906450432539</v>
      </c>
      <c r="G150" s="6">
        <v>464.906450432539</v>
      </c>
      <c r="H150" s="6">
        <v>-3.49604256713835</v>
      </c>
      <c r="I150" s="6">
        <v>-3.49604256713835</v>
      </c>
      <c r="J150" s="6">
        <v>-3.49604256713835</v>
      </c>
      <c r="K150" s="6">
        <v>-3.49604256713835</v>
      </c>
      <c r="L150" s="6">
        <v>-3.49604256713835</v>
      </c>
      <c r="M150" s="6">
        <v>-3.49604256713835</v>
      </c>
      <c r="N150" s="6">
        <v>0.0</v>
      </c>
      <c r="O150" s="6">
        <v>0.0</v>
      </c>
      <c r="P150" s="6">
        <v>0.0</v>
      </c>
    </row>
    <row r="151">
      <c r="A151" s="6">
        <v>149.0</v>
      </c>
      <c r="B151" s="7">
        <v>44119.0</v>
      </c>
      <c r="C151" s="6">
        <v>467.056062552482</v>
      </c>
      <c r="D151" s="6">
        <v>380.457038932092</v>
      </c>
      <c r="E151" s="6">
        <v>554.028960590174</v>
      </c>
      <c r="F151" s="6">
        <v>467.056062552482</v>
      </c>
      <c r="G151" s="6">
        <v>467.056062552482</v>
      </c>
      <c r="H151" s="6">
        <v>-3.84483797693051</v>
      </c>
      <c r="I151" s="6">
        <v>-3.84483797693051</v>
      </c>
      <c r="J151" s="6">
        <v>-3.84483797693051</v>
      </c>
      <c r="K151" s="6">
        <v>-3.84483797693051</v>
      </c>
      <c r="L151" s="6">
        <v>-3.84483797693051</v>
      </c>
      <c r="M151" s="6">
        <v>-3.84483797693051</v>
      </c>
      <c r="N151" s="6">
        <v>0.0</v>
      </c>
      <c r="O151" s="6">
        <v>0.0</v>
      </c>
      <c r="P151" s="6">
        <v>0.0</v>
      </c>
    </row>
    <row r="152">
      <c r="A152" s="6">
        <v>150.0</v>
      </c>
      <c r="B152" s="7">
        <v>44120.0</v>
      </c>
      <c r="C152" s="6">
        <v>469.205674672425</v>
      </c>
      <c r="D152" s="6">
        <v>370.360495879252</v>
      </c>
      <c r="E152" s="6">
        <v>554.240524879504</v>
      </c>
      <c r="F152" s="6">
        <v>469.205674672425</v>
      </c>
      <c r="G152" s="6">
        <v>469.205674672425</v>
      </c>
      <c r="H152" s="6">
        <v>-7.76056184334069</v>
      </c>
      <c r="I152" s="6">
        <v>-7.76056184334069</v>
      </c>
      <c r="J152" s="6">
        <v>-7.76056184334069</v>
      </c>
      <c r="K152" s="6">
        <v>-7.76056184334069</v>
      </c>
      <c r="L152" s="6">
        <v>-7.76056184334069</v>
      </c>
      <c r="M152" s="6">
        <v>-7.76056184334069</v>
      </c>
      <c r="N152" s="6">
        <v>0.0</v>
      </c>
      <c r="O152" s="6">
        <v>0.0</v>
      </c>
      <c r="P152" s="6">
        <v>0.0</v>
      </c>
    </row>
    <row r="153">
      <c r="A153" s="6">
        <v>151.0</v>
      </c>
      <c r="B153" s="7">
        <v>44123.0</v>
      </c>
      <c r="C153" s="6">
        <v>475.654511032254</v>
      </c>
      <c r="D153" s="6">
        <v>382.065899352734</v>
      </c>
      <c r="E153" s="6">
        <v>551.385370668544</v>
      </c>
      <c r="F153" s="6">
        <v>475.654511032254</v>
      </c>
      <c r="G153" s="6">
        <v>475.654511032254</v>
      </c>
      <c r="H153" s="6">
        <v>-5.86551142970729</v>
      </c>
      <c r="I153" s="6">
        <v>-5.86551142970729</v>
      </c>
      <c r="J153" s="6">
        <v>-5.86551142970729</v>
      </c>
      <c r="K153" s="6">
        <v>-5.86551142970729</v>
      </c>
      <c r="L153" s="6">
        <v>-5.86551142970729</v>
      </c>
      <c r="M153" s="6">
        <v>-5.86551142970729</v>
      </c>
      <c r="N153" s="6">
        <v>0.0</v>
      </c>
      <c r="O153" s="6">
        <v>0.0</v>
      </c>
      <c r="P153" s="6">
        <v>0.0</v>
      </c>
    </row>
    <row r="154">
      <c r="A154" s="6">
        <v>152.0</v>
      </c>
      <c r="B154" s="7">
        <v>44124.0</v>
      </c>
      <c r="C154" s="6">
        <v>477.995975150214</v>
      </c>
      <c r="D154" s="6">
        <v>389.004285392463</v>
      </c>
      <c r="E154" s="6">
        <v>564.318871719365</v>
      </c>
      <c r="F154" s="6">
        <v>477.995975150214</v>
      </c>
      <c r="G154" s="6">
        <v>477.995975150214</v>
      </c>
      <c r="H154" s="6">
        <v>-2.38867579365887</v>
      </c>
      <c r="I154" s="6">
        <v>-2.38867579365887</v>
      </c>
      <c r="J154" s="6">
        <v>-2.38867579365887</v>
      </c>
      <c r="K154" s="6">
        <v>-2.38867579365887</v>
      </c>
      <c r="L154" s="6">
        <v>-2.38867579365887</v>
      </c>
      <c r="M154" s="6">
        <v>-2.38867579365887</v>
      </c>
      <c r="N154" s="6">
        <v>0.0</v>
      </c>
      <c r="O154" s="6">
        <v>0.0</v>
      </c>
      <c r="P154" s="6">
        <v>0.0</v>
      </c>
    </row>
    <row r="155">
      <c r="A155" s="6">
        <v>153.0</v>
      </c>
      <c r="B155" s="7">
        <v>44125.0</v>
      </c>
      <c r="C155" s="6">
        <v>480.337439268173</v>
      </c>
      <c r="D155" s="6">
        <v>390.677139349407</v>
      </c>
      <c r="E155" s="6">
        <v>562.168034254331</v>
      </c>
      <c r="F155" s="6">
        <v>480.337439268173</v>
      </c>
      <c r="G155" s="6">
        <v>480.337439268173</v>
      </c>
      <c r="H155" s="6">
        <v>-3.49604256713777</v>
      </c>
      <c r="I155" s="6">
        <v>-3.49604256713777</v>
      </c>
      <c r="J155" s="6">
        <v>-3.49604256713777</v>
      </c>
      <c r="K155" s="6">
        <v>-3.49604256713777</v>
      </c>
      <c r="L155" s="6">
        <v>-3.49604256713777</v>
      </c>
      <c r="M155" s="6">
        <v>-3.49604256713777</v>
      </c>
      <c r="N155" s="6">
        <v>0.0</v>
      </c>
      <c r="O155" s="6">
        <v>0.0</v>
      </c>
      <c r="P155" s="6">
        <v>0.0</v>
      </c>
    </row>
    <row r="156">
      <c r="A156" s="6">
        <v>154.0</v>
      </c>
      <c r="B156" s="7">
        <v>44126.0</v>
      </c>
      <c r="C156" s="6">
        <v>482.678903386132</v>
      </c>
      <c r="D156" s="6">
        <v>395.54493916775</v>
      </c>
      <c r="E156" s="6">
        <v>565.443477635724</v>
      </c>
      <c r="F156" s="6">
        <v>482.678903386132</v>
      </c>
      <c r="G156" s="6">
        <v>482.678903386132</v>
      </c>
      <c r="H156" s="6">
        <v>-3.84483797690704</v>
      </c>
      <c r="I156" s="6">
        <v>-3.84483797690704</v>
      </c>
      <c r="J156" s="6">
        <v>-3.84483797690704</v>
      </c>
      <c r="K156" s="6">
        <v>-3.84483797690704</v>
      </c>
      <c r="L156" s="6">
        <v>-3.84483797690704</v>
      </c>
      <c r="M156" s="6">
        <v>-3.84483797690704</v>
      </c>
      <c r="N156" s="6">
        <v>0.0</v>
      </c>
      <c r="O156" s="6">
        <v>0.0</v>
      </c>
      <c r="P156" s="6">
        <v>0.0</v>
      </c>
    </row>
    <row r="157">
      <c r="A157" s="6">
        <v>155.0</v>
      </c>
      <c r="B157" s="7">
        <v>44127.0</v>
      </c>
      <c r="C157" s="6">
        <v>485.020367504091</v>
      </c>
      <c r="D157" s="6">
        <v>391.599851089483</v>
      </c>
      <c r="E157" s="6">
        <v>561.271437099056</v>
      </c>
      <c r="F157" s="6">
        <v>485.020367504091</v>
      </c>
      <c r="G157" s="6">
        <v>485.020367504091</v>
      </c>
      <c r="H157" s="6">
        <v>-7.76056184332761</v>
      </c>
      <c r="I157" s="6">
        <v>-7.76056184332761</v>
      </c>
      <c r="J157" s="6">
        <v>-7.76056184332761</v>
      </c>
      <c r="K157" s="6">
        <v>-7.76056184332761</v>
      </c>
      <c r="L157" s="6">
        <v>-7.76056184332761</v>
      </c>
      <c r="M157" s="6">
        <v>-7.76056184332761</v>
      </c>
      <c r="N157" s="6">
        <v>0.0</v>
      </c>
      <c r="O157" s="6">
        <v>0.0</v>
      </c>
      <c r="P157" s="6">
        <v>0.0</v>
      </c>
    </row>
    <row r="158">
      <c r="A158" s="6">
        <v>156.0</v>
      </c>
      <c r="B158" s="7">
        <v>44130.0</v>
      </c>
      <c r="C158" s="6">
        <v>492.044759857969</v>
      </c>
      <c r="D158" s="6">
        <v>402.523521512572</v>
      </c>
      <c r="E158" s="6">
        <v>575.431217061797</v>
      </c>
      <c r="F158" s="6">
        <v>492.044759857969</v>
      </c>
      <c r="G158" s="6">
        <v>492.044759857969</v>
      </c>
      <c r="H158" s="6">
        <v>-5.86551142974012</v>
      </c>
      <c r="I158" s="6">
        <v>-5.86551142974012</v>
      </c>
      <c r="J158" s="6">
        <v>-5.86551142974012</v>
      </c>
      <c r="K158" s="6">
        <v>-5.86551142974012</v>
      </c>
      <c r="L158" s="6">
        <v>-5.86551142974012</v>
      </c>
      <c r="M158" s="6">
        <v>-5.86551142974012</v>
      </c>
      <c r="N158" s="6">
        <v>0.0</v>
      </c>
      <c r="O158" s="6">
        <v>0.0</v>
      </c>
      <c r="P158" s="6">
        <v>0.0</v>
      </c>
    </row>
    <row r="159">
      <c r="A159" s="6">
        <v>157.0</v>
      </c>
      <c r="B159" s="7">
        <v>44131.0</v>
      </c>
      <c r="C159" s="6">
        <v>494.386223975929</v>
      </c>
      <c r="D159" s="6">
        <v>404.27739060861</v>
      </c>
      <c r="E159" s="6">
        <v>574.552698862953</v>
      </c>
      <c r="F159" s="6">
        <v>494.386223975929</v>
      </c>
      <c r="G159" s="6">
        <v>494.386223975929</v>
      </c>
      <c r="H159" s="6">
        <v>-2.38867579366311</v>
      </c>
      <c r="I159" s="6">
        <v>-2.38867579366311</v>
      </c>
      <c r="J159" s="6">
        <v>-2.38867579366311</v>
      </c>
      <c r="K159" s="6">
        <v>-2.38867579366311</v>
      </c>
      <c r="L159" s="6">
        <v>-2.38867579366311</v>
      </c>
      <c r="M159" s="6">
        <v>-2.38867579366311</v>
      </c>
      <c r="N159" s="6">
        <v>0.0</v>
      </c>
      <c r="O159" s="6">
        <v>0.0</v>
      </c>
      <c r="P159" s="6">
        <v>0.0</v>
      </c>
    </row>
    <row r="160">
      <c r="A160" s="6">
        <v>158.0</v>
      </c>
      <c r="B160" s="7">
        <v>44132.0</v>
      </c>
      <c r="C160" s="6">
        <v>496.727688093888</v>
      </c>
      <c r="D160" s="6">
        <v>414.6721880028</v>
      </c>
      <c r="E160" s="6">
        <v>576.911412110364</v>
      </c>
      <c r="F160" s="6">
        <v>496.727688093888</v>
      </c>
      <c r="G160" s="6">
        <v>496.727688093888</v>
      </c>
      <c r="H160" s="6">
        <v>-3.49604256714073</v>
      </c>
      <c r="I160" s="6">
        <v>-3.49604256714073</v>
      </c>
      <c r="J160" s="6">
        <v>-3.49604256714073</v>
      </c>
      <c r="K160" s="6">
        <v>-3.49604256714073</v>
      </c>
      <c r="L160" s="6">
        <v>-3.49604256714073</v>
      </c>
      <c r="M160" s="6">
        <v>-3.49604256714073</v>
      </c>
      <c r="N160" s="6">
        <v>0.0</v>
      </c>
      <c r="O160" s="6">
        <v>0.0</v>
      </c>
      <c r="P160" s="6">
        <v>0.0</v>
      </c>
    </row>
    <row r="161">
      <c r="A161" s="6">
        <v>159.0</v>
      </c>
      <c r="B161" s="7">
        <v>44133.0</v>
      </c>
      <c r="C161" s="6">
        <v>499.069152211847</v>
      </c>
      <c r="D161" s="6">
        <v>413.391620738334</v>
      </c>
      <c r="E161" s="6">
        <v>584.117156321449</v>
      </c>
      <c r="F161" s="6">
        <v>499.069152211847</v>
      </c>
      <c r="G161" s="6">
        <v>499.069152211847</v>
      </c>
      <c r="H161" s="6">
        <v>-3.84483797691471</v>
      </c>
      <c r="I161" s="6">
        <v>-3.84483797691471</v>
      </c>
      <c r="J161" s="6">
        <v>-3.84483797691471</v>
      </c>
      <c r="K161" s="6">
        <v>-3.84483797691471</v>
      </c>
      <c r="L161" s="6">
        <v>-3.84483797691471</v>
      </c>
      <c r="M161" s="6">
        <v>-3.84483797691471</v>
      </c>
      <c r="N161" s="6">
        <v>0.0</v>
      </c>
      <c r="O161" s="6">
        <v>0.0</v>
      </c>
      <c r="P161" s="6">
        <v>0.0</v>
      </c>
    </row>
    <row r="162">
      <c r="A162" s="6">
        <v>160.0</v>
      </c>
      <c r="B162" s="7">
        <v>44134.0</v>
      </c>
      <c r="C162" s="6">
        <v>501.59923008467</v>
      </c>
      <c r="D162" s="6">
        <v>400.677833640471</v>
      </c>
      <c r="E162" s="6">
        <v>575.503854249669</v>
      </c>
      <c r="F162" s="6">
        <v>501.59923008467</v>
      </c>
      <c r="G162" s="6">
        <v>501.59923008467</v>
      </c>
      <c r="H162" s="6">
        <v>-7.76056184333224</v>
      </c>
      <c r="I162" s="6">
        <v>-7.76056184333224</v>
      </c>
      <c r="J162" s="6">
        <v>-7.76056184333224</v>
      </c>
      <c r="K162" s="6">
        <v>-7.76056184333224</v>
      </c>
      <c r="L162" s="6">
        <v>-7.76056184333224</v>
      </c>
      <c r="M162" s="6">
        <v>-7.76056184333224</v>
      </c>
      <c r="N162" s="6">
        <v>0.0</v>
      </c>
      <c r="O162" s="6">
        <v>0.0</v>
      </c>
      <c r="P162" s="6">
        <v>0.0</v>
      </c>
    </row>
    <row r="163">
      <c r="A163" s="6">
        <v>161.0</v>
      </c>
      <c r="B163" s="7">
        <v>44137.0</v>
      </c>
      <c r="C163" s="6">
        <v>509.189463703139</v>
      </c>
      <c r="D163" s="6">
        <v>416.573679394701</v>
      </c>
      <c r="E163" s="6">
        <v>584.884268575483</v>
      </c>
      <c r="F163" s="6">
        <v>509.189463703139</v>
      </c>
      <c r="G163" s="6">
        <v>509.189463703139</v>
      </c>
      <c r="H163" s="6">
        <v>-5.86551142968691</v>
      </c>
      <c r="I163" s="6">
        <v>-5.86551142968691</v>
      </c>
      <c r="J163" s="6">
        <v>-5.86551142968691</v>
      </c>
      <c r="K163" s="6">
        <v>-5.86551142968691</v>
      </c>
      <c r="L163" s="6">
        <v>-5.86551142968691</v>
      </c>
      <c r="M163" s="6">
        <v>-5.86551142968691</v>
      </c>
      <c r="N163" s="6">
        <v>0.0</v>
      </c>
      <c r="O163" s="6">
        <v>0.0</v>
      </c>
      <c r="P163" s="6">
        <v>0.0</v>
      </c>
    </row>
    <row r="164">
      <c r="A164" s="6">
        <v>162.0</v>
      </c>
      <c r="B164" s="7">
        <v>44138.0</v>
      </c>
      <c r="C164" s="6">
        <v>511.719541575962</v>
      </c>
      <c r="D164" s="6">
        <v>419.694716426046</v>
      </c>
      <c r="E164" s="6">
        <v>592.671570915369</v>
      </c>
      <c r="F164" s="6">
        <v>511.719541575962</v>
      </c>
      <c r="G164" s="6">
        <v>511.719541575962</v>
      </c>
      <c r="H164" s="6">
        <v>-2.38867579365532</v>
      </c>
      <c r="I164" s="6">
        <v>-2.38867579365532</v>
      </c>
      <c r="J164" s="6">
        <v>-2.38867579365532</v>
      </c>
      <c r="K164" s="6">
        <v>-2.38867579365532</v>
      </c>
      <c r="L164" s="6">
        <v>-2.38867579365532</v>
      </c>
      <c r="M164" s="6">
        <v>-2.38867579365532</v>
      </c>
      <c r="N164" s="6">
        <v>0.0</v>
      </c>
      <c r="O164" s="6">
        <v>0.0</v>
      </c>
      <c r="P164" s="6">
        <v>0.0</v>
      </c>
    </row>
    <row r="165">
      <c r="A165" s="6">
        <v>163.0</v>
      </c>
      <c r="B165" s="7">
        <v>44139.0</v>
      </c>
      <c r="C165" s="6">
        <v>514.249619448785</v>
      </c>
      <c r="D165" s="6">
        <v>427.677123920993</v>
      </c>
      <c r="E165" s="6">
        <v>597.380409974594</v>
      </c>
      <c r="F165" s="6">
        <v>514.249619448785</v>
      </c>
      <c r="G165" s="6">
        <v>514.249619448785</v>
      </c>
      <c r="H165" s="6">
        <v>-3.49604256714016</v>
      </c>
      <c r="I165" s="6">
        <v>-3.49604256714016</v>
      </c>
      <c r="J165" s="6">
        <v>-3.49604256714016</v>
      </c>
      <c r="K165" s="6">
        <v>-3.49604256714016</v>
      </c>
      <c r="L165" s="6">
        <v>-3.49604256714016</v>
      </c>
      <c r="M165" s="6">
        <v>-3.49604256714016</v>
      </c>
      <c r="N165" s="6">
        <v>0.0</v>
      </c>
      <c r="O165" s="6">
        <v>0.0</v>
      </c>
      <c r="P165" s="6">
        <v>0.0</v>
      </c>
    </row>
    <row r="166">
      <c r="A166" s="6">
        <v>164.0</v>
      </c>
      <c r="B166" s="7">
        <v>44140.0</v>
      </c>
      <c r="C166" s="6">
        <v>516.779697321608</v>
      </c>
      <c r="D166" s="6">
        <v>432.308343379889</v>
      </c>
      <c r="E166" s="6">
        <v>597.808368936527</v>
      </c>
      <c r="F166" s="6">
        <v>516.779697321608</v>
      </c>
      <c r="G166" s="6">
        <v>516.779697321608</v>
      </c>
      <c r="H166" s="6">
        <v>-3.84483797691353</v>
      </c>
      <c r="I166" s="6">
        <v>-3.84483797691353</v>
      </c>
      <c r="J166" s="6">
        <v>-3.84483797691353</v>
      </c>
      <c r="K166" s="6">
        <v>-3.84483797691353</v>
      </c>
      <c r="L166" s="6">
        <v>-3.84483797691353</v>
      </c>
      <c r="M166" s="6">
        <v>-3.84483797691353</v>
      </c>
      <c r="N166" s="6">
        <v>0.0</v>
      </c>
      <c r="O166" s="6">
        <v>0.0</v>
      </c>
      <c r="P166" s="6">
        <v>0.0</v>
      </c>
    </row>
    <row r="167">
      <c r="A167" s="6">
        <v>165.0</v>
      </c>
      <c r="B167" s="7">
        <v>44141.0</v>
      </c>
      <c r="C167" s="6">
        <v>519.309775194431</v>
      </c>
      <c r="D167" s="6">
        <v>431.274054955911</v>
      </c>
      <c r="E167" s="6">
        <v>600.410814460465</v>
      </c>
      <c r="F167" s="6">
        <v>519.309775194431</v>
      </c>
      <c r="G167" s="6">
        <v>519.309775194431</v>
      </c>
      <c r="H167" s="6">
        <v>-7.76056184330145</v>
      </c>
      <c r="I167" s="6">
        <v>-7.76056184330145</v>
      </c>
      <c r="J167" s="6">
        <v>-7.76056184330145</v>
      </c>
      <c r="K167" s="6">
        <v>-7.76056184330145</v>
      </c>
      <c r="L167" s="6">
        <v>-7.76056184330145</v>
      </c>
      <c r="M167" s="6">
        <v>-7.76056184330145</v>
      </c>
      <c r="N167" s="6">
        <v>0.0</v>
      </c>
      <c r="O167" s="6">
        <v>0.0</v>
      </c>
      <c r="P167" s="6">
        <v>0.0</v>
      </c>
    </row>
    <row r="168">
      <c r="A168" s="6">
        <v>166.0</v>
      </c>
      <c r="B168" s="7">
        <v>44144.0</v>
      </c>
      <c r="C168" s="6">
        <v>526.9000088129</v>
      </c>
      <c r="D168" s="6">
        <v>436.847466725544</v>
      </c>
      <c r="E168" s="6">
        <v>605.94123537304</v>
      </c>
      <c r="F168" s="6">
        <v>526.9000088129</v>
      </c>
      <c r="G168" s="6">
        <v>526.9000088129</v>
      </c>
      <c r="H168" s="6">
        <v>-5.86551142969984</v>
      </c>
      <c r="I168" s="6">
        <v>-5.86551142969984</v>
      </c>
      <c r="J168" s="6">
        <v>-5.86551142969984</v>
      </c>
      <c r="K168" s="6">
        <v>-5.86551142969984</v>
      </c>
      <c r="L168" s="6">
        <v>-5.86551142969984</v>
      </c>
      <c r="M168" s="6">
        <v>-5.86551142969984</v>
      </c>
      <c r="N168" s="6">
        <v>0.0</v>
      </c>
      <c r="O168" s="6">
        <v>0.0</v>
      </c>
      <c r="P168" s="6">
        <v>0.0</v>
      </c>
    </row>
    <row r="169">
      <c r="A169" s="6">
        <v>167.0</v>
      </c>
      <c r="B169" s="7">
        <v>44145.0</v>
      </c>
      <c r="C169" s="6">
        <v>529.430086685723</v>
      </c>
      <c r="D169" s="6">
        <v>438.648029145277</v>
      </c>
      <c r="E169" s="6">
        <v>614.77458793975</v>
      </c>
      <c r="F169" s="6">
        <v>529.430086685723</v>
      </c>
      <c r="G169" s="6">
        <v>529.430086685723</v>
      </c>
      <c r="H169" s="6">
        <v>-2.38867579367535</v>
      </c>
      <c r="I169" s="6">
        <v>-2.38867579367535</v>
      </c>
      <c r="J169" s="6">
        <v>-2.38867579367535</v>
      </c>
      <c r="K169" s="6">
        <v>-2.38867579367535</v>
      </c>
      <c r="L169" s="6">
        <v>-2.38867579367535</v>
      </c>
      <c r="M169" s="6">
        <v>-2.38867579367535</v>
      </c>
      <c r="N169" s="6">
        <v>0.0</v>
      </c>
      <c r="O169" s="6">
        <v>0.0</v>
      </c>
      <c r="P169" s="6">
        <v>0.0</v>
      </c>
    </row>
    <row r="170">
      <c r="A170" s="6">
        <v>168.0</v>
      </c>
      <c r="B170" s="7">
        <v>44146.0</v>
      </c>
      <c r="C170" s="6">
        <v>532.036962208085</v>
      </c>
      <c r="D170" s="6">
        <v>440.017027839853</v>
      </c>
      <c r="E170" s="6">
        <v>618.197735657762</v>
      </c>
      <c r="F170" s="6">
        <v>532.036962208085</v>
      </c>
      <c r="G170" s="6">
        <v>532.036962208085</v>
      </c>
      <c r="H170" s="6">
        <v>-3.49604256714135</v>
      </c>
      <c r="I170" s="6">
        <v>-3.49604256714135</v>
      </c>
      <c r="J170" s="6">
        <v>-3.49604256714135</v>
      </c>
      <c r="K170" s="6">
        <v>-3.49604256714135</v>
      </c>
      <c r="L170" s="6">
        <v>-3.49604256714135</v>
      </c>
      <c r="M170" s="6">
        <v>-3.49604256714135</v>
      </c>
      <c r="N170" s="6">
        <v>0.0</v>
      </c>
      <c r="O170" s="6">
        <v>0.0</v>
      </c>
      <c r="P170" s="6">
        <v>0.0</v>
      </c>
    </row>
    <row r="171">
      <c r="A171" s="6">
        <v>169.0</v>
      </c>
      <c r="B171" s="7">
        <v>44147.0</v>
      </c>
      <c r="C171" s="6">
        <v>534.643837730447</v>
      </c>
      <c r="D171" s="6">
        <v>448.748000288139</v>
      </c>
      <c r="E171" s="6">
        <v>612.579671573306</v>
      </c>
      <c r="F171" s="6">
        <v>534.643837730447</v>
      </c>
      <c r="G171" s="6">
        <v>534.643837730447</v>
      </c>
      <c r="H171" s="6">
        <v>-3.84483797693004</v>
      </c>
      <c r="I171" s="6">
        <v>-3.84483797693004</v>
      </c>
      <c r="J171" s="6">
        <v>-3.84483797693004</v>
      </c>
      <c r="K171" s="6">
        <v>-3.84483797693004</v>
      </c>
      <c r="L171" s="6">
        <v>-3.84483797693004</v>
      </c>
      <c r="M171" s="6">
        <v>-3.84483797693004</v>
      </c>
      <c r="N171" s="6">
        <v>0.0</v>
      </c>
      <c r="O171" s="6">
        <v>0.0</v>
      </c>
      <c r="P171" s="6">
        <v>0.0</v>
      </c>
    </row>
    <row r="172">
      <c r="A172" s="6">
        <v>170.0</v>
      </c>
      <c r="B172" s="7">
        <v>44148.0</v>
      </c>
      <c r="C172" s="6">
        <v>537.250713252809</v>
      </c>
      <c r="D172" s="6">
        <v>440.382073096222</v>
      </c>
      <c r="E172" s="6">
        <v>615.166724740451</v>
      </c>
      <c r="F172" s="6">
        <v>537.250713252809</v>
      </c>
      <c r="G172" s="6">
        <v>537.250713252809</v>
      </c>
      <c r="H172" s="6">
        <v>-7.76056184335592</v>
      </c>
      <c r="I172" s="6">
        <v>-7.76056184335592</v>
      </c>
      <c r="J172" s="6">
        <v>-7.76056184335592</v>
      </c>
      <c r="K172" s="6">
        <v>-7.76056184335592</v>
      </c>
      <c r="L172" s="6">
        <v>-7.76056184335592</v>
      </c>
      <c r="M172" s="6">
        <v>-7.76056184335592</v>
      </c>
      <c r="N172" s="6">
        <v>0.0</v>
      </c>
      <c r="O172" s="6">
        <v>0.0</v>
      </c>
      <c r="P172" s="6">
        <v>0.0</v>
      </c>
    </row>
    <row r="173">
      <c r="A173" s="6">
        <v>171.0</v>
      </c>
      <c r="B173" s="7">
        <v>44151.0</v>
      </c>
      <c r="C173" s="6">
        <v>545.071339819895</v>
      </c>
      <c r="D173" s="6">
        <v>455.189026392409</v>
      </c>
      <c r="E173" s="6">
        <v>625.821563407533</v>
      </c>
      <c r="F173" s="6">
        <v>545.071339819895</v>
      </c>
      <c r="G173" s="6">
        <v>545.071339819895</v>
      </c>
      <c r="H173" s="6">
        <v>-5.86551142969285</v>
      </c>
      <c r="I173" s="6">
        <v>-5.86551142969285</v>
      </c>
      <c r="J173" s="6">
        <v>-5.86551142969285</v>
      </c>
      <c r="K173" s="6">
        <v>-5.86551142969285</v>
      </c>
      <c r="L173" s="6">
        <v>-5.86551142969285</v>
      </c>
      <c r="M173" s="6">
        <v>-5.86551142969285</v>
      </c>
      <c r="N173" s="6">
        <v>0.0</v>
      </c>
      <c r="O173" s="6">
        <v>0.0</v>
      </c>
      <c r="P173" s="6">
        <v>0.0</v>
      </c>
    </row>
    <row r="174">
      <c r="A174" s="6">
        <v>172.0</v>
      </c>
      <c r="B174" s="7">
        <v>44152.0</v>
      </c>
      <c r="C174" s="6">
        <v>547.678215342257</v>
      </c>
      <c r="D174" s="6">
        <v>459.475303251057</v>
      </c>
      <c r="E174" s="6">
        <v>637.493035814513</v>
      </c>
      <c r="F174" s="6">
        <v>547.678215342257</v>
      </c>
      <c r="G174" s="6">
        <v>547.678215342257</v>
      </c>
      <c r="H174" s="6">
        <v>-2.38867579366756</v>
      </c>
      <c r="I174" s="6">
        <v>-2.38867579366756</v>
      </c>
      <c r="J174" s="6">
        <v>-2.38867579366756</v>
      </c>
      <c r="K174" s="6">
        <v>-2.38867579366756</v>
      </c>
      <c r="L174" s="6">
        <v>-2.38867579366756</v>
      </c>
      <c r="M174" s="6">
        <v>-2.38867579366756</v>
      </c>
      <c r="N174" s="6">
        <v>0.0</v>
      </c>
      <c r="O174" s="6">
        <v>0.0</v>
      </c>
      <c r="P174" s="6">
        <v>0.0</v>
      </c>
    </row>
    <row r="175">
      <c r="A175" s="6">
        <v>173.0</v>
      </c>
      <c r="B175" s="7">
        <v>44153.0</v>
      </c>
      <c r="C175" s="6">
        <v>550.285090864619</v>
      </c>
      <c r="D175" s="6">
        <v>455.663348532948</v>
      </c>
      <c r="E175" s="6">
        <v>635.936865489588</v>
      </c>
      <c r="F175" s="6">
        <v>550.285090864619</v>
      </c>
      <c r="G175" s="6">
        <v>550.285090864619</v>
      </c>
      <c r="H175" s="6">
        <v>-3.49604256713642</v>
      </c>
      <c r="I175" s="6">
        <v>-3.49604256713642</v>
      </c>
      <c r="J175" s="6">
        <v>-3.49604256713642</v>
      </c>
      <c r="K175" s="6">
        <v>-3.49604256713642</v>
      </c>
      <c r="L175" s="6">
        <v>-3.49604256713642</v>
      </c>
      <c r="M175" s="6">
        <v>-3.49604256713642</v>
      </c>
      <c r="N175" s="6">
        <v>0.0</v>
      </c>
      <c r="O175" s="6">
        <v>0.0</v>
      </c>
      <c r="P175" s="6">
        <v>0.0</v>
      </c>
    </row>
    <row r="176">
      <c r="A176" s="6">
        <v>174.0</v>
      </c>
      <c r="B176" s="7">
        <v>44154.0</v>
      </c>
      <c r="C176" s="6">
        <v>552.891966386981</v>
      </c>
      <c r="D176" s="6">
        <v>464.647866303684</v>
      </c>
      <c r="E176" s="6">
        <v>630.876788176646</v>
      </c>
      <c r="F176" s="6">
        <v>552.891966386981</v>
      </c>
      <c r="G176" s="6">
        <v>552.891966386981</v>
      </c>
      <c r="H176" s="6">
        <v>-3.84483797692887</v>
      </c>
      <c r="I176" s="6">
        <v>-3.84483797692887</v>
      </c>
      <c r="J176" s="6">
        <v>-3.84483797692887</v>
      </c>
      <c r="K176" s="6">
        <v>-3.84483797692887</v>
      </c>
      <c r="L176" s="6">
        <v>-3.84483797692887</v>
      </c>
      <c r="M176" s="6">
        <v>-3.84483797692887</v>
      </c>
      <c r="N176" s="6">
        <v>0.0</v>
      </c>
      <c r="O176" s="6">
        <v>0.0</v>
      </c>
      <c r="P176" s="6">
        <v>0.0</v>
      </c>
    </row>
    <row r="177">
      <c r="A177" s="6">
        <v>175.0</v>
      </c>
      <c r="B177" s="7">
        <v>44155.0</v>
      </c>
      <c r="C177" s="6">
        <v>555.498841909343</v>
      </c>
      <c r="D177" s="6">
        <v>463.480292531459</v>
      </c>
      <c r="E177" s="6">
        <v>638.2513911708</v>
      </c>
      <c r="F177" s="6">
        <v>555.498841909343</v>
      </c>
      <c r="G177" s="6">
        <v>555.498841909343</v>
      </c>
      <c r="H177" s="6">
        <v>-7.76056184334284</v>
      </c>
      <c r="I177" s="6">
        <v>-7.76056184334284</v>
      </c>
      <c r="J177" s="6">
        <v>-7.76056184334284</v>
      </c>
      <c r="K177" s="6">
        <v>-7.76056184334284</v>
      </c>
      <c r="L177" s="6">
        <v>-7.76056184334284</v>
      </c>
      <c r="M177" s="6">
        <v>-7.76056184334284</v>
      </c>
      <c r="N177" s="6">
        <v>0.0</v>
      </c>
      <c r="O177" s="6">
        <v>0.0</v>
      </c>
      <c r="P177" s="6">
        <v>0.0</v>
      </c>
    </row>
    <row r="178">
      <c r="A178" s="6">
        <v>176.0</v>
      </c>
      <c r="B178" s="7">
        <v>44158.0</v>
      </c>
      <c r="C178" s="6">
        <v>563.319468703047</v>
      </c>
      <c r="D178" s="6">
        <v>473.580384425664</v>
      </c>
      <c r="E178" s="6">
        <v>643.164065290611</v>
      </c>
      <c r="F178" s="6">
        <v>563.319468703047</v>
      </c>
      <c r="G178" s="6">
        <v>563.319468703047</v>
      </c>
      <c r="H178" s="6">
        <v>-5.86551142972569</v>
      </c>
      <c r="I178" s="6">
        <v>-5.86551142972569</v>
      </c>
      <c r="J178" s="6">
        <v>-5.86551142972569</v>
      </c>
      <c r="K178" s="6">
        <v>-5.86551142972569</v>
      </c>
      <c r="L178" s="6">
        <v>-5.86551142972569</v>
      </c>
      <c r="M178" s="6">
        <v>-5.86551142972569</v>
      </c>
      <c r="N178" s="6">
        <v>0.0</v>
      </c>
      <c r="O178" s="6">
        <v>0.0</v>
      </c>
      <c r="P178" s="6">
        <v>0.0</v>
      </c>
    </row>
    <row r="179">
      <c r="A179" s="6">
        <v>177.0</v>
      </c>
      <c r="B179" s="7">
        <v>44159.0</v>
      </c>
      <c r="C179" s="6">
        <v>565.926344300948</v>
      </c>
      <c r="D179" s="6">
        <v>481.608724257338</v>
      </c>
      <c r="E179" s="6">
        <v>646.698858929239</v>
      </c>
      <c r="F179" s="6">
        <v>565.926344300948</v>
      </c>
      <c r="G179" s="6">
        <v>565.926344300948</v>
      </c>
      <c r="H179" s="6">
        <v>-2.3886757936718</v>
      </c>
      <c r="I179" s="6">
        <v>-2.3886757936718</v>
      </c>
      <c r="J179" s="6">
        <v>-2.3886757936718</v>
      </c>
      <c r="K179" s="6">
        <v>-2.3886757936718</v>
      </c>
      <c r="L179" s="6">
        <v>-2.3886757936718</v>
      </c>
      <c r="M179" s="6">
        <v>-2.3886757936718</v>
      </c>
      <c r="N179" s="6">
        <v>0.0</v>
      </c>
      <c r="O179" s="6">
        <v>0.0</v>
      </c>
      <c r="P179" s="6">
        <v>0.0</v>
      </c>
    </row>
    <row r="180">
      <c r="A180" s="6">
        <v>178.0</v>
      </c>
      <c r="B180" s="7">
        <v>44160.0</v>
      </c>
      <c r="C180" s="6">
        <v>568.533219898849</v>
      </c>
      <c r="D180" s="6">
        <v>483.507730414811</v>
      </c>
      <c r="E180" s="6">
        <v>653.809396892877</v>
      </c>
      <c r="F180" s="6">
        <v>568.533219898849</v>
      </c>
      <c r="G180" s="6">
        <v>568.533219898849</v>
      </c>
      <c r="H180" s="6">
        <v>-3.49604256713938</v>
      </c>
      <c r="I180" s="6">
        <v>-3.49604256713938</v>
      </c>
      <c r="J180" s="6">
        <v>-3.49604256713938</v>
      </c>
      <c r="K180" s="6">
        <v>-3.49604256713938</v>
      </c>
      <c r="L180" s="6">
        <v>-3.49604256713938</v>
      </c>
      <c r="M180" s="6">
        <v>-3.49604256713938</v>
      </c>
      <c r="N180" s="6">
        <v>0.0</v>
      </c>
      <c r="O180" s="6">
        <v>0.0</v>
      </c>
      <c r="P180" s="6">
        <v>0.0</v>
      </c>
    </row>
    <row r="181">
      <c r="A181" s="6">
        <v>179.0</v>
      </c>
      <c r="B181" s="7">
        <v>44162.0</v>
      </c>
      <c r="C181" s="6">
        <v>573.746971094652</v>
      </c>
      <c r="D181" s="6">
        <v>481.610401639954</v>
      </c>
      <c r="E181" s="6">
        <v>649.740820149797</v>
      </c>
      <c r="F181" s="6">
        <v>573.746971094652</v>
      </c>
      <c r="G181" s="6">
        <v>573.746971094652</v>
      </c>
      <c r="H181" s="6">
        <v>-7.76056184332976</v>
      </c>
      <c r="I181" s="6">
        <v>-7.76056184332976</v>
      </c>
      <c r="J181" s="6">
        <v>-7.76056184332976</v>
      </c>
      <c r="K181" s="6">
        <v>-7.76056184332976</v>
      </c>
      <c r="L181" s="6">
        <v>-7.76056184332976</v>
      </c>
      <c r="M181" s="6">
        <v>-7.76056184332976</v>
      </c>
      <c r="N181" s="6">
        <v>0.0</v>
      </c>
      <c r="O181" s="6">
        <v>0.0</v>
      </c>
      <c r="P181" s="6">
        <v>0.0</v>
      </c>
    </row>
    <row r="182">
      <c r="A182" s="6">
        <v>180.0</v>
      </c>
      <c r="B182" s="7">
        <v>44165.0</v>
      </c>
      <c r="C182" s="6">
        <v>581.567597888356</v>
      </c>
      <c r="D182" s="6">
        <v>486.573919334091</v>
      </c>
      <c r="E182" s="6">
        <v>657.383833657834</v>
      </c>
      <c r="F182" s="6">
        <v>581.567597888356</v>
      </c>
      <c r="G182" s="6">
        <v>581.567597888356</v>
      </c>
      <c r="H182" s="6">
        <v>-5.86551142971871</v>
      </c>
      <c r="I182" s="6">
        <v>-5.86551142971871</v>
      </c>
      <c r="J182" s="6">
        <v>-5.86551142971871</v>
      </c>
      <c r="K182" s="6">
        <v>-5.86551142971871</v>
      </c>
      <c r="L182" s="6">
        <v>-5.86551142971871</v>
      </c>
      <c r="M182" s="6">
        <v>-5.86551142971871</v>
      </c>
      <c r="N182" s="6">
        <v>0.0</v>
      </c>
      <c r="O182" s="6">
        <v>0.0</v>
      </c>
      <c r="P182" s="6">
        <v>0.0</v>
      </c>
    </row>
    <row r="183">
      <c r="A183" s="6">
        <v>181.0</v>
      </c>
      <c r="B183" s="7">
        <v>44166.0</v>
      </c>
      <c r="C183" s="6">
        <v>584.174473486257</v>
      </c>
      <c r="D183" s="6">
        <v>490.431430724766</v>
      </c>
      <c r="E183" s="6">
        <v>665.661385324937</v>
      </c>
      <c r="F183" s="6">
        <v>584.174473486257</v>
      </c>
      <c r="G183" s="6">
        <v>584.174473486257</v>
      </c>
      <c r="H183" s="6">
        <v>-2.38867579365198</v>
      </c>
      <c r="I183" s="6">
        <v>-2.38867579365198</v>
      </c>
      <c r="J183" s="6">
        <v>-2.38867579365198</v>
      </c>
      <c r="K183" s="6">
        <v>-2.38867579365198</v>
      </c>
      <c r="L183" s="6">
        <v>-2.38867579365198</v>
      </c>
      <c r="M183" s="6">
        <v>-2.38867579365198</v>
      </c>
      <c r="N183" s="6">
        <v>0.0</v>
      </c>
      <c r="O183" s="6">
        <v>0.0</v>
      </c>
      <c r="P183" s="6">
        <v>0.0</v>
      </c>
    </row>
    <row r="184">
      <c r="A184" s="6">
        <v>182.0</v>
      </c>
      <c r="B184" s="7">
        <v>44167.0</v>
      </c>
      <c r="C184" s="6">
        <v>586.781349084158</v>
      </c>
      <c r="D184" s="6">
        <v>496.864410465747</v>
      </c>
      <c r="E184" s="6">
        <v>666.959307209317</v>
      </c>
      <c r="F184" s="6">
        <v>586.781349084158</v>
      </c>
      <c r="G184" s="6">
        <v>586.781349084158</v>
      </c>
      <c r="H184" s="6">
        <v>-3.49604256713881</v>
      </c>
      <c r="I184" s="6">
        <v>-3.49604256713881</v>
      </c>
      <c r="J184" s="6">
        <v>-3.49604256713881</v>
      </c>
      <c r="K184" s="6">
        <v>-3.49604256713881</v>
      </c>
      <c r="L184" s="6">
        <v>-3.49604256713881</v>
      </c>
      <c r="M184" s="6">
        <v>-3.49604256713881</v>
      </c>
      <c r="N184" s="6">
        <v>0.0</v>
      </c>
      <c r="O184" s="6">
        <v>0.0</v>
      </c>
      <c r="P184" s="6">
        <v>0.0</v>
      </c>
    </row>
    <row r="185">
      <c r="A185" s="6">
        <v>183.0</v>
      </c>
      <c r="B185" s="7">
        <v>44168.0</v>
      </c>
      <c r="C185" s="6">
        <v>589.388224682059</v>
      </c>
      <c r="D185" s="6">
        <v>503.791513621414</v>
      </c>
      <c r="E185" s="6">
        <v>667.577580360955</v>
      </c>
      <c r="F185" s="6">
        <v>589.388224682059</v>
      </c>
      <c r="G185" s="6">
        <v>589.388224682059</v>
      </c>
      <c r="H185" s="6">
        <v>-3.8448379769442</v>
      </c>
      <c r="I185" s="6">
        <v>-3.8448379769442</v>
      </c>
      <c r="J185" s="6">
        <v>-3.8448379769442</v>
      </c>
      <c r="K185" s="6">
        <v>-3.8448379769442</v>
      </c>
      <c r="L185" s="6">
        <v>-3.8448379769442</v>
      </c>
      <c r="M185" s="6">
        <v>-3.8448379769442</v>
      </c>
      <c r="N185" s="6">
        <v>0.0</v>
      </c>
      <c r="O185" s="6">
        <v>0.0</v>
      </c>
      <c r="P185" s="6">
        <v>0.0</v>
      </c>
    </row>
    <row r="186">
      <c r="A186" s="6">
        <v>184.0</v>
      </c>
      <c r="B186" s="7">
        <v>44169.0</v>
      </c>
      <c r="C186" s="6">
        <v>591.995100320868</v>
      </c>
      <c r="D186" s="6">
        <v>506.850473851497</v>
      </c>
      <c r="E186" s="6">
        <v>670.987780561018</v>
      </c>
      <c r="F186" s="6">
        <v>591.995100320868</v>
      </c>
      <c r="G186" s="6">
        <v>591.995100320868</v>
      </c>
      <c r="H186" s="6">
        <v>-7.76056184336652</v>
      </c>
      <c r="I186" s="6">
        <v>-7.76056184336652</v>
      </c>
      <c r="J186" s="6">
        <v>-7.76056184336652</v>
      </c>
      <c r="K186" s="6">
        <v>-7.76056184336652</v>
      </c>
      <c r="L186" s="6">
        <v>-7.76056184336652</v>
      </c>
      <c r="M186" s="6">
        <v>-7.76056184336652</v>
      </c>
      <c r="N186" s="6">
        <v>0.0</v>
      </c>
      <c r="O186" s="6">
        <v>0.0</v>
      </c>
      <c r="P186" s="6">
        <v>0.0</v>
      </c>
    </row>
    <row r="187">
      <c r="A187" s="6">
        <v>185.0</v>
      </c>
      <c r="B187" s="7">
        <v>44172.0</v>
      </c>
      <c r="C187" s="6">
        <v>599.815727237292</v>
      </c>
      <c r="D187" s="6">
        <v>504.760287650633</v>
      </c>
      <c r="E187" s="6">
        <v>681.235684190209</v>
      </c>
      <c r="F187" s="6">
        <v>599.815727237292</v>
      </c>
      <c r="G187" s="6">
        <v>599.815727237292</v>
      </c>
      <c r="H187" s="6">
        <v>-5.86551142966549</v>
      </c>
      <c r="I187" s="6">
        <v>-5.86551142966549</v>
      </c>
      <c r="J187" s="6">
        <v>-5.86551142966549</v>
      </c>
      <c r="K187" s="6">
        <v>-5.86551142966549</v>
      </c>
      <c r="L187" s="6">
        <v>-5.86551142966549</v>
      </c>
      <c r="M187" s="6">
        <v>-5.86551142966549</v>
      </c>
      <c r="N187" s="6">
        <v>0.0</v>
      </c>
      <c r="O187" s="6">
        <v>0.0</v>
      </c>
      <c r="P187" s="6">
        <v>0.0</v>
      </c>
    </row>
    <row r="188">
      <c r="A188" s="6">
        <v>186.0</v>
      </c>
      <c r="B188" s="7">
        <v>44173.0</v>
      </c>
      <c r="C188" s="6">
        <v>602.422602876101</v>
      </c>
      <c r="D188" s="6">
        <v>511.953203751645</v>
      </c>
      <c r="E188" s="6">
        <v>685.152748968072</v>
      </c>
      <c r="F188" s="6">
        <v>602.422602876101</v>
      </c>
      <c r="G188" s="6">
        <v>602.422602876101</v>
      </c>
      <c r="H188" s="6">
        <v>-2.38867579365622</v>
      </c>
      <c r="I188" s="6">
        <v>-2.38867579365622</v>
      </c>
      <c r="J188" s="6">
        <v>-2.38867579365622</v>
      </c>
      <c r="K188" s="6">
        <v>-2.38867579365622</v>
      </c>
      <c r="L188" s="6">
        <v>-2.38867579365622</v>
      </c>
      <c r="M188" s="6">
        <v>-2.38867579365622</v>
      </c>
      <c r="N188" s="6">
        <v>0.0</v>
      </c>
      <c r="O188" s="6">
        <v>0.0</v>
      </c>
      <c r="P188" s="6">
        <v>0.0</v>
      </c>
    </row>
    <row r="189">
      <c r="A189" s="6">
        <v>187.0</v>
      </c>
      <c r="B189" s="7">
        <v>44174.0</v>
      </c>
      <c r="C189" s="6">
        <v>605.029478514909</v>
      </c>
      <c r="D189" s="6">
        <v>511.826155628109</v>
      </c>
      <c r="E189" s="6">
        <v>682.268299156702</v>
      </c>
      <c r="F189" s="6">
        <v>605.029478514909</v>
      </c>
      <c r="G189" s="6">
        <v>605.029478514909</v>
      </c>
      <c r="H189" s="6">
        <v>-3.49604256714</v>
      </c>
      <c r="I189" s="6">
        <v>-3.49604256714</v>
      </c>
      <c r="J189" s="6">
        <v>-3.49604256714</v>
      </c>
      <c r="K189" s="6">
        <v>-3.49604256714</v>
      </c>
      <c r="L189" s="6">
        <v>-3.49604256714</v>
      </c>
      <c r="M189" s="6">
        <v>-3.49604256714</v>
      </c>
      <c r="N189" s="6">
        <v>0.0</v>
      </c>
      <c r="O189" s="6">
        <v>0.0</v>
      </c>
      <c r="P189" s="6">
        <v>0.0</v>
      </c>
    </row>
    <row r="190">
      <c r="A190" s="6">
        <v>188.0</v>
      </c>
      <c r="B190" s="7">
        <v>44175.0</v>
      </c>
      <c r="C190" s="6">
        <v>607.636354153717</v>
      </c>
      <c r="D190" s="6">
        <v>517.673135667997</v>
      </c>
      <c r="E190" s="6">
        <v>698.542666042405</v>
      </c>
      <c r="F190" s="6">
        <v>607.636354153717</v>
      </c>
      <c r="G190" s="6">
        <v>607.636354153717</v>
      </c>
      <c r="H190" s="6">
        <v>-3.84483797691188</v>
      </c>
      <c r="I190" s="6">
        <v>-3.84483797691188</v>
      </c>
      <c r="J190" s="6">
        <v>-3.84483797691188</v>
      </c>
      <c r="K190" s="6">
        <v>-3.84483797691188</v>
      </c>
      <c r="L190" s="6">
        <v>-3.84483797691188</v>
      </c>
      <c r="M190" s="6">
        <v>-3.84483797691188</v>
      </c>
      <c r="N190" s="6">
        <v>0.0</v>
      </c>
      <c r="O190" s="6">
        <v>0.0</v>
      </c>
      <c r="P190" s="6">
        <v>0.0</v>
      </c>
    </row>
    <row r="191">
      <c r="A191" s="6">
        <v>189.0</v>
      </c>
      <c r="B191" s="7">
        <v>44176.0</v>
      </c>
      <c r="C191" s="6">
        <v>610.243229792526</v>
      </c>
      <c r="D191" s="6">
        <v>519.171282236451</v>
      </c>
      <c r="E191" s="6">
        <v>691.927822377131</v>
      </c>
      <c r="F191" s="6">
        <v>610.243229792526</v>
      </c>
      <c r="G191" s="6">
        <v>610.243229792526</v>
      </c>
      <c r="H191" s="6">
        <v>-7.76056184337115</v>
      </c>
      <c r="I191" s="6">
        <v>-7.76056184337115</v>
      </c>
      <c r="J191" s="6">
        <v>-7.76056184337115</v>
      </c>
      <c r="K191" s="6">
        <v>-7.76056184337115</v>
      </c>
      <c r="L191" s="6">
        <v>-7.76056184337115</v>
      </c>
      <c r="M191" s="6">
        <v>-7.76056184337115</v>
      </c>
      <c r="N191" s="6">
        <v>0.0</v>
      </c>
      <c r="O191" s="6">
        <v>0.0</v>
      </c>
      <c r="P191" s="6">
        <v>0.0</v>
      </c>
    </row>
    <row r="192">
      <c r="A192" s="6">
        <v>190.0</v>
      </c>
      <c r="B192" s="7">
        <v>44179.0</v>
      </c>
      <c r="C192" s="6">
        <v>618.063856708951</v>
      </c>
      <c r="D192" s="6">
        <v>527.594074358014</v>
      </c>
      <c r="E192" s="6">
        <v>693.20692672141</v>
      </c>
      <c r="F192" s="6">
        <v>618.063856708951</v>
      </c>
      <c r="G192" s="6">
        <v>618.063856708951</v>
      </c>
      <c r="H192" s="6">
        <v>-5.86551142969833</v>
      </c>
      <c r="I192" s="6">
        <v>-5.86551142969833</v>
      </c>
      <c r="J192" s="6">
        <v>-5.86551142969833</v>
      </c>
      <c r="K192" s="6">
        <v>-5.86551142969833</v>
      </c>
      <c r="L192" s="6">
        <v>-5.86551142969833</v>
      </c>
      <c r="M192" s="6">
        <v>-5.86551142969833</v>
      </c>
      <c r="N192" s="6">
        <v>0.0</v>
      </c>
      <c r="O192" s="6">
        <v>0.0</v>
      </c>
      <c r="P192" s="6">
        <v>0.0</v>
      </c>
    </row>
    <row r="193">
      <c r="A193" s="6">
        <v>191.0</v>
      </c>
      <c r="B193" s="7">
        <v>44180.0</v>
      </c>
      <c r="C193" s="6">
        <v>620.670732347759</v>
      </c>
      <c r="D193" s="6">
        <v>532.363367295588</v>
      </c>
      <c r="E193" s="6">
        <v>704.78324439939</v>
      </c>
      <c r="F193" s="6">
        <v>620.670732347759</v>
      </c>
      <c r="G193" s="6">
        <v>620.670732347759</v>
      </c>
      <c r="H193" s="6">
        <v>-2.38867579367625</v>
      </c>
      <c r="I193" s="6">
        <v>-2.38867579367625</v>
      </c>
      <c r="J193" s="6">
        <v>-2.38867579367625</v>
      </c>
      <c r="K193" s="6">
        <v>-2.38867579367625</v>
      </c>
      <c r="L193" s="6">
        <v>-2.38867579367625</v>
      </c>
      <c r="M193" s="6">
        <v>-2.38867579367625</v>
      </c>
      <c r="N193" s="6">
        <v>0.0</v>
      </c>
      <c r="O193" s="6">
        <v>0.0</v>
      </c>
      <c r="P193" s="6">
        <v>0.0</v>
      </c>
    </row>
    <row r="194">
      <c r="A194" s="6">
        <v>192.0</v>
      </c>
      <c r="B194" s="7">
        <v>44181.0</v>
      </c>
      <c r="C194" s="6">
        <v>623.277607445325</v>
      </c>
      <c r="D194" s="6">
        <v>532.907522965952</v>
      </c>
      <c r="E194" s="6">
        <v>704.237076355755</v>
      </c>
      <c r="F194" s="6">
        <v>623.277607445325</v>
      </c>
      <c r="G194" s="6">
        <v>623.277607445325</v>
      </c>
      <c r="H194" s="6">
        <v>-3.49604256714119</v>
      </c>
      <c r="I194" s="6">
        <v>-3.49604256714119</v>
      </c>
      <c r="J194" s="6">
        <v>-3.49604256714119</v>
      </c>
      <c r="K194" s="6">
        <v>-3.49604256714119</v>
      </c>
      <c r="L194" s="6">
        <v>-3.49604256714119</v>
      </c>
      <c r="M194" s="6">
        <v>-3.49604256714119</v>
      </c>
      <c r="N194" s="6">
        <v>0.0</v>
      </c>
      <c r="O194" s="6">
        <v>0.0</v>
      </c>
      <c r="P194" s="6">
        <v>0.0</v>
      </c>
    </row>
    <row r="195">
      <c r="A195" s="6">
        <v>193.0</v>
      </c>
      <c r="B195" s="7">
        <v>44182.0</v>
      </c>
      <c r="C195" s="6">
        <v>625.884482542891</v>
      </c>
      <c r="D195" s="6">
        <v>533.58643543963</v>
      </c>
      <c r="E195" s="6">
        <v>709.515363227041</v>
      </c>
      <c r="F195" s="6">
        <v>625.884482542891</v>
      </c>
      <c r="G195" s="6">
        <v>625.884482542891</v>
      </c>
      <c r="H195" s="6">
        <v>-3.84483797691955</v>
      </c>
      <c r="I195" s="6">
        <v>-3.84483797691955</v>
      </c>
      <c r="J195" s="6">
        <v>-3.84483797691955</v>
      </c>
      <c r="K195" s="6">
        <v>-3.84483797691955</v>
      </c>
      <c r="L195" s="6">
        <v>-3.84483797691955</v>
      </c>
      <c r="M195" s="6">
        <v>-3.84483797691955</v>
      </c>
      <c r="N195" s="6">
        <v>0.0</v>
      </c>
      <c r="O195" s="6">
        <v>0.0</v>
      </c>
      <c r="P195" s="6">
        <v>0.0</v>
      </c>
    </row>
    <row r="196">
      <c r="A196" s="6">
        <v>194.0</v>
      </c>
      <c r="B196" s="7">
        <v>44183.0</v>
      </c>
      <c r="C196" s="6">
        <v>628.491357640457</v>
      </c>
      <c r="D196" s="6">
        <v>535.543223185937</v>
      </c>
      <c r="E196" s="6">
        <v>708.167049815592</v>
      </c>
      <c r="F196" s="6">
        <v>628.491357640457</v>
      </c>
      <c r="G196" s="6">
        <v>628.491357640457</v>
      </c>
      <c r="H196" s="6">
        <v>-7.76056184334036</v>
      </c>
      <c r="I196" s="6">
        <v>-7.76056184334036</v>
      </c>
      <c r="J196" s="6">
        <v>-7.76056184334036</v>
      </c>
      <c r="K196" s="6">
        <v>-7.76056184334036</v>
      </c>
      <c r="L196" s="6">
        <v>-7.76056184334036</v>
      </c>
      <c r="M196" s="6">
        <v>-7.76056184334036</v>
      </c>
      <c r="N196" s="6">
        <v>0.0</v>
      </c>
      <c r="O196" s="6">
        <v>0.0</v>
      </c>
      <c r="P196" s="6">
        <v>0.0</v>
      </c>
    </row>
    <row r="197">
      <c r="A197" s="6">
        <v>195.0</v>
      </c>
      <c r="B197" s="7">
        <v>44186.0</v>
      </c>
      <c r="C197" s="6">
        <v>636.311982933155</v>
      </c>
      <c r="D197" s="6">
        <v>540.435807671812</v>
      </c>
      <c r="E197" s="6">
        <v>719.625354898156</v>
      </c>
      <c r="F197" s="6">
        <v>636.311982933155</v>
      </c>
      <c r="G197" s="6">
        <v>636.311982933155</v>
      </c>
      <c r="H197" s="6">
        <v>-5.86551142969135</v>
      </c>
      <c r="I197" s="6">
        <v>-5.86551142969135</v>
      </c>
      <c r="J197" s="6">
        <v>-5.86551142969135</v>
      </c>
      <c r="K197" s="6">
        <v>-5.86551142969135</v>
      </c>
      <c r="L197" s="6">
        <v>-5.86551142969135</v>
      </c>
      <c r="M197" s="6">
        <v>-5.86551142969135</v>
      </c>
      <c r="N197" s="6">
        <v>0.0</v>
      </c>
      <c r="O197" s="6">
        <v>0.0</v>
      </c>
      <c r="P197" s="6">
        <v>0.0</v>
      </c>
    </row>
    <row r="198">
      <c r="A198" s="6">
        <v>196.0</v>
      </c>
      <c r="B198" s="7">
        <v>44187.0</v>
      </c>
      <c r="C198" s="6">
        <v>638.918858030721</v>
      </c>
      <c r="D198" s="6">
        <v>552.632606859788</v>
      </c>
      <c r="E198" s="6">
        <v>725.525516734664</v>
      </c>
      <c r="F198" s="6">
        <v>638.918858030721</v>
      </c>
      <c r="G198" s="6">
        <v>638.918858030721</v>
      </c>
      <c r="H198" s="6">
        <v>-2.38867579368049</v>
      </c>
      <c r="I198" s="6">
        <v>-2.38867579368049</v>
      </c>
      <c r="J198" s="6">
        <v>-2.38867579368049</v>
      </c>
      <c r="K198" s="6">
        <v>-2.38867579368049</v>
      </c>
      <c r="L198" s="6">
        <v>-2.38867579368049</v>
      </c>
      <c r="M198" s="6">
        <v>-2.38867579368049</v>
      </c>
      <c r="N198" s="6">
        <v>0.0</v>
      </c>
      <c r="O198" s="6">
        <v>0.0</v>
      </c>
      <c r="P198" s="6">
        <v>0.0</v>
      </c>
    </row>
    <row r="199">
      <c r="A199" s="6">
        <v>197.0</v>
      </c>
      <c r="B199" s="7">
        <v>44188.0</v>
      </c>
      <c r="C199" s="6">
        <v>641.525733128287</v>
      </c>
      <c r="D199" s="6">
        <v>549.485070932191</v>
      </c>
      <c r="E199" s="6">
        <v>724.49360364252</v>
      </c>
      <c r="F199" s="6">
        <v>641.525733128287</v>
      </c>
      <c r="G199" s="6">
        <v>641.525733128287</v>
      </c>
      <c r="H199" s="6">
        <v>-3.49604256714238</v>
      </c>
      <c r="I199" s="6">
        <v>-3.49604256714238</v>
      </c>
      <c r="J199" s="6">
        <v>-3.49604256714238</v>
      </c>
      <c r="K199" s="6">
        <v>-3.49604256714238</v>
      </c>
      <c r="L199" s="6">
        <v>-3.49604256714238</v>
      </c>
      <c r="M199" s="6">
        <v>-3.49604256714238</v>
      </c>
      <c r="N199" s="6">
        <v>0.0</v>
      </c>
      <c r="O199" s="6">
        <v>0.0</v>
      </c>
      <c r="P199" s="6">
        <v>0.0</v>
      </c>
    </row>
    <row r="200">
      <c r="A200" s="6">
        <v>198.0</v>
      </c>
      <c r="B200" s="7">
        <v>44189.0</v>
      </c>
      <c r="C200" s="6">
        <v>644.132608225853</v>
      </c>
      <c r="D200" s="6">
        <v>554.266491389759</v>
      </c>
      <c r="E200" s="6">
        <v>730.714252855623</v>
      </c>
      <c r="F200" s="6">
        <v>644.132608225853</v>
      </c>
      <c r="G200" s="6">
        <v>644.132608225853</v>
      </c>
      <c r="H200" s="6">
        <v>-3.84483797691837</v>
      </c>
      <c r="I200" s="6">
        <v>-3.84483797691837</v>
      </c>
      <c r="J200" s="6">
        <v>-3.84483797691837</v>
      </c>
      <c r="K200" s="6">
        <v>-3.84483797691837</v>
      </c>
      <c r="L200" s="6">
        <v>-3.84483797691837</v>
      </c>
      <c r="M200" s="6">
        <v>-3.84483797691837</v>
      </c>
      <c r="N200" s="6">
        <v>0.0</v>
      </c>
      <c r="O200" s="6">
        <v>0.0</v>
      </c>
      <c r="P200" s="6">
        <v>0.0</v>
      </c>
    </row>
    <row r="201">
      <c r="A201" s="6">
        <v>199.0</v>
      </c>
      <c r="B201" s="7">
        <v>44193.0</v>
      </c>
      <c r="C201" s="6">
        <v>654.560108616117</v>
      </c>
      <c r="D201" s="6">
        <v>562.441245101113</v>
      </c>
      <c r="E201" s="6">
        <v>732.742607911935</v>
      </c>
      <c r="F201" s="6">
        <v>654.560108616117</v>
      </c>
      <c r="G201" s="6">
        <v>654.560108616117</v>
      </c>
      <c r="H201" s="6">
        <v>-5.86551142970427</v>
      </c>
      <c r="I201" s="6">
        <v>-5.86551142970427</v>
      </c>
      <c r="J201" s="6">
        <v>-5.86551142970427</v>
      </c>
      <c r="K201" s="6">
        <v>-5.86551142970427</v>
      </c>
      <c r="L201" s="6">
        <v>-5.86551142970427</v>
      </c>
      <c r="M201" s="6">
        <v>-5.86551142970427</v>
      </c>
      <c r="N201" s="6">
        <v>0.0</v>
      </c>
      <c r="O201" s="6">
        <v>0.0</v>
      </c>
      <c r="P201" s="6">
        <v>0.0</v>
      </c>
    </row>
    <row r="202">
      <c r="A202" s="6">
        <v>200.0</v>
      </c>
      <c r="B202" s="7">
        <v>44194.0</v>
      </c>
      <c r="C202" s="6">
        <v>657.017125323685</v>
      </c>
      <c r="D202" s="6">
        <v>568.849832310795</v>
      </c>
      <c r="E202" s="6">
        <v>746.364034189999</v>
      </c>
      <c r="F202" s="6">
        <v>657.017125323685</v>
      </c>
      <c r="G202" s="6">
        <v>657.017125323685</v>
      </c>
      <c r="H202" s="6">
        <v>-2.38867579366067</v>
      </c>
      <c r="I202" s="6">
        <v>-2.38867579366067</v>
      </c>
      <c r="J202" s="6">
        <v>-2.38867579366067</v>
      </c>
      <c r="K202" s="6">
        <v>-2.38867579366067</v>
      </c>
      <c r="L202" s="6">
        <v>-2.38867579366067</v>
      </c>
      <c r="M202" s="6">
        <v>-2.38867579366067</v>
      </c>
      <c r="N202" s="6">
        <v>0.0</v>
      </c>
      <c r="O202" s="6">
        <v>0.0</v>
      </c>
      <c r="P202" s="6">
        <v>0.0</v>
      </c>
    </row>
    <row r="203">
      <c r="A203" s="6">
        <v>201.0</v>
      </c>
      <c r="B203" s="7">
        <v>44195.0</v>
      </c>
      <c r="C203" s="6">
        <v>659.474142031254</v>
      </c>
      <c r="D203" s="6">
        <v>572.111118070937</v>
      </c>
      <c r="E203" s="6">
        <v>742.705089794455</v>
      </c>
      <c r="F203" s="6">
        <v>659.474142031254</v>
      </c>
      <c r="G203" s="6">
        <v>659.474142031254</v>
      </c>
      <c r="H203" s="6">
        <v>-3.49604256714181</v>
      </c>
      <c r="I203" s="6">
        <v>-3.49604256714181</v>
      </c>
      <c r="J203" s="6">
        <v>-3.49604256714181</v>
      </c>
      <c r="K203" s="6">
        <v>-3.49604256714181</v>
      </c>
      <c r="L203" s="6">
        <v>-3.49604256714181</v>
      </c>
      <c r="M203" s="6">
        <v>-3.49604256714181</v>
      </c>
      <c r="N203" s="6">
        <v>0.0</v>
      </c>
      <c r="O203" s="6">
        <v>0.0</v>
      </c>
      <c r="P203" s="6">
        <v>0.0</v>
      </c>
    </row>
    <row r="204">
      <c r="A204" s="6">
        <v>202.0</v>
      </c>
      <c r="B204" s="7">
        <v>44196.0</v>
      </c>
      <c r="C204" s="6">
        <v>661.931158738822</v>
      </c>
      <c r="D204" s="6">
        <v>570.572987625428</v>
      </c>
      <c r="E204" s="6">
        <v>749.410856579564</v>
      </c>
      <c r="F204" s="6">
        <v>661.931158738822</v>
      </c>
      <c r="G204" s="6">
        <v>661.931158738822</v>
      </c>
      <c r="H204" s="6">
        <v>-3.84483797690375</v>
      </c>
      <c r="I204" s="6">
        <v>-3.84483797690375</v>
      </c>
      <c r="J204" s="6">
        <v>-3.84483797690375</v>
      </c>
      <c r="K204" s="6">
        <v>-3.84483797690375</v>
      </c>
      <c r="L204" s="6">
        <v>-3.84483797690375</v>
      </c>
      <c r="M204" s="6">
        <v>-3.84483797690375</v>
      </c>
      <c r="N204" s="6">
        <v>0.0</v>
      </c>
      <c r="O204" s="6">
        <v>0.0</v>
      </c>
      <c r="P204" s="6">
        <v>0.0</v>
      </c>
    </row>
    <row r="205">
      <c r="A205" s="6">
        <v>203.0</v>
      </c>
      <c r="B205" s="7">
        <v>44200.0</v>
      </c>
      <c r="C205" s="6">
        <v>671.759225569096</v>
      </c>
      <c r="D205" s="6">
        <v>578.129706106156</v>
      </c>
      <c r="E205" s="6">
        <v>751.389940447748</v>
      </c>
      <c r="F205" s="6">
        <v>671.759225569096</v>
      </c>
      <c r="G205" s="6">
        <v>671.759225569096</v>
      </c>
      <c r="H205" s="6">
        <v>-5.8655114297172</v>
      </c>
      <c r="I205" s="6">
        <v>-5.8655114297172</v>
      </c>
      <c r="J205" s="6">
        <v>-5.8655114297172</v>
      </c>
      <c r="K205" s="6">
        <v>-5.8655114297172</v>
      </c>
      <c r="L205" s="6">
        <v>-5.8655114297172</v>
      </c>
      <c r="M205" s="6">
        <v>-5.8655114297172</v>
      </c>
      <c r="N205" s="6">
        <v>0.0</v>
      </c>
      <c r="O205" s="6">
        <v>0.0</v>
      </c>
      <c r="P205" s="6">
        <v>0.0</v>
      </c>
    </row>
    <row r="206">
      <c r="A206" s="6">
        <v>204.0</v>
      </c>
      <c r="B206" s="7">
        <v>44201.0</v>
      </c>
      <c r="C206" s="6">
        <v>674.216242276665</v>
      </c>
      <c r="D206" s="6">
        <v>588.212140752591</v>
      </c>
      <c r="E206" s="6">
        <v>757.923329273865</v>
      </c>
      <c r="F206" s="6">
        <v>674.216242276665</v>
      </c>
      <c r="G206" s="6">
        <v>674.216242276665</v>
      </c>
      <c r="H206" s="6">
        <v>-2.38867579366491</v>
      </c>
      <c r="I206" s="6">
        <v>-2.38867579366491</v>
      </c>
      <c r="J206" s="6">
        <v>-2.38867579366491</v>
      </c>
      <c r="K206" s="6">
        <v>-2.38867579366491</v>
      </c>
      <c r="L206" s="6">
        <v>-2.38867579366491</v>
      </c>
      <c r="M206" s="6">
        <v>-2.38867579366491</v>
      </c>
      <c r="N206" s="6">
        <v>0.0</v>
      </c>
      <c r="O206" s="6">
        <v>0.0</v>
      </c>
      <c r="P206" s="6">
        <v>0.0</v>
      </c>
    </row>
    <row r="207">
      <c r="A207" s="6">
        <v>205.0</v>
      </c>
      <c r="B207" s="7">
        <v>44202.0</v>
      </c>
      <c r="C207" s="6">
        <v>676.673258984233</v>
      </c>
      <c r="D207" s="6">
        <v>590.806685145217</v>
      </c>
      <c r="E207" s="6">
        <v>762.821856008307</v>
      </c>
      <c r="F207" s="6">
        <v>676.673258984233</v>
      </c>
      <c r="G207" s="6">
        <v>676.673258984233</v>
      </c>
      <c r="H207" s="6">
        <v>-3.49604256714042</v>
      </c>
      <c r="I207" s="6">
        <v>-3.49604256714042</v>
      </c>
      <c r="J207" s="6">
        <v>-3.49604256714042</v>
      </c>
      <c r="K207" s="6">
        <v>-3.49604256714042</v>
      </c>
      <c r="L207" s="6">
        <v>-3.49604256714042</v>
      </c>
      <c r="M207" s="6">
        <v>-3.49604256714042</v>
      </c>
      <c r="N207" s="6">
        <v>0.0</v>
      </c>
      <c r="O207" s="6">
        <v>0.0</v>
      </c>
      <c r="P207" s="6">
        <v>0.0</v>
      </c>
    </row>
    <row r="208">
      <c r="A208" s="6">
        <v>206.0</v>
      </c>
      <c r="B208" s="7">
        <v>44203.0</v>
      </c>
      <c r="C208" s="6">
        <v>679.130275691802</v>
      </c>
      <c r="D208" s="6">
        <v>589.944306328783</v>
      </c>
      <c r="E208" s="6">
        <v>762.705331030713</v>
      </c>
      <c r="F208" s="6">
        <v>679.130275691802</v>
      </c>
      <c r="G208" s="6">
        <v>679.130275691802</v>
      </c>
      <c r="H208" s="6">
        <v>-3.84483797690257</v>
      </c>
      <c r="I208" s="6">
        <v>-3.84483797690257</v>
      </c>
      <c r="J208" s="6">
        <v>-3.84483797690257</v>
      </c>
      <c r="K208" s="6">
        <v>-3.84483797690257</v>
      </c>
      <c r="L208" s="6">
        <v>-3.84483797690257</v>
      </c>
      <c r="M208" s="6">
        <v>-3.84483797690257</v>
      </c>
      <c r="N208" s="6">
        <v>0.0</v>
      </c>
      <c r="O208" s="6">
        <v>0.0</v>
      </c>
      <c r="P208" s="6">
        <v>0.0</v>
      </c>
    </row>
    <row r="209">
      <c r="A209" s="6">
        <v>207.0</v>
      </c>
      <c r="B209" s="7">
        <v>44204.0</v>
      </c>
      <c r="C209" s="6">
        <v>681.58729239937</v>
      </c>
      <c r="D209" s="6">
        <v>590.867696490865</v>
      </c>
      <c r="E209" s="6">
        <v>762.136319848157</v>
      </c>
      <c r="F209" s="6">
        <v>681.58729239937</v>
      </c>
      <c r="G209" s="6">
        <v>681.58729239937</v>
      </c>
      <c r="H209" s="6">
        <v>-7.76056184333653</v>
      </c>
      <c r="I209" s="6">
        <v>-7.76056184333653</v>
      </c>
      <c r="J209" s="6">
        <v>-7.76056184333653</v>
      </c>
      <c r="K209" s="6">
        <v>-7.76056184333653</v>
      </c>
      <c r="L209" s="6">
        <v>-7.76056184333653</v>
      </c>
      <c r="M209" s="6">
        <v>-7.76056184333653</v>
      </c>
      <c r="N209" s="6">
        <v>0.0</v>
      </c>
      <c r="O209" s="6">
        <v>0.0</v>
      </c>
      <c r="P209" s="6">
        <v>0.0</v>
      </c>
    </row>
    <row r="210">
      <c r="A210" s="6">
        <v>208.0</v>
      </c>
      <c r="B210" s="7">
        <v>44207.0</v>
      </c>
      <c r="C210" s="6">
        <v>688.958342522076</v>
      </c>
      <c r="D210" s="6">
        <v>600.962616324875</v>
      </c>
      <c r="E210" s="6">
        <v>777.388113663133</v>
      </c>
      <c r="F210" s="6">
        <v>688.958342522076</v>
      </c>
      <c r="G210" s="6">
        <v>688.958342522076</v>
      </c>
      <c r="H210" s="6">
        <v>-5.8655114296839</v>
      </c>
      <c r="I210" s="6">
        <v>-5.8655114296839</v>
      </c>
      <c r="J210" s="6">
        <v>-5.8655114296839</v>
      </c>
      <c r="K210" s="6">
        <v>-5.8655114296839</v>
      </c>
      <c r="L210" s="6">
        <v>-5.8655114296839</v>
      </c>
      <c r="M210" s="6">
        <v>-5.8655114296839</v>
      </c>
      <c r="N210" s="6">
        <v>0.0</v>
      </c>
      <c r="O210" s="6">
        <v>0.0</v>
      </c>
      <c r="P210" s="6">
        <v>0.0</v>
      </c>
    </row>
    <row r="211">
      <c r="A211" s="6">
        <v>209.0</v>
      </c>
      <c r="B211" s="7">
        <v>44208.0</v>
      </c>
      <c r="C211" s="6">
        <v>691.415359229644</v>
      </c>
      <c r="D211" s="6">
        <v>605.843642627065</v>
      </c>
      <c r="E211" s="6">
        <v>770.872993336135</v>
      </c>
      <c r="F211" s="6">
        <v>691.415359229644</v>
      </c>
      <c r="G211" s="6">
        <v>691.415359229644</v>
      </c>
      <c r="H211" s="6">
        <v>-2.38867579366915</v>
      </c>
      <c r="I211" s="6">
        <v>-2.38867579366915</v>
      </c>
      <c r="J211" s="6">
        <v>-2.38867579366915</v>
      </c>
      <c r="K211" s="6">
        <v>-2.38867579366915</v>
      </c>
      <c r="L211" s="6">
        <v>-2.38867579366915</v>
      </c>
      <c r="M211" s="6">
        <v>-2.38867579366915</v>
      </c>
      <c r="N211" s="6">
        <v>0.0</v>
      </c>
      <c r="O211" s="6">
        <v>0.0</v>
      </c>
      <c r="P211" s="6">
        <v>0.0</v>
      </c>
    </row>
    <row r="212">
      <c r="A212" s="6">
        <v>210.0</v>
      </c>
      <c r="B212" s="7">
        <v>44209.0</v>
      </c>
      <c r="C212" s="6">
        <v>693.872375937213</v>
      </c>
      <c r="D212" s="6">
        <v>604.782616361195</v>
      </c>
      <c r="E212" s="6">
        <v>775.995730388184</v>
      </c>
      <c r="F212" s="6">
        <v>693.872375937213</v>
      </c>
      <c r="G212" s="6">
        <v>693.872375937213</v>
      </c>
      <c r="H212" s="6">
        <v>-3.49604256713984</v>
      </c>
      <c r="I212" s="6">
        <v>-3.49604256713984</v>
      </c>
      <c r="J212" s="6">
        <v>-3.49604256713984</v>
      </c>
      <c r="K212" s="6">
        <v>-3.49604256713984</v>
      </c>
      <c r="L212" s="6">
        <v>-3.49604256713984</v>
      </c>
      <c r="M212" s="6">
        <v>-3.49604256713984</v>
      </c>
      <c r="N212" s="6">
        <v>0.0</v>
      </c>
      <c r="O212" s="6">
        <v>0.0</v>
      </c>
      <c r="P212" s="6">
        <v>0.0</v>
      </c>
    </row>
    <row r="213">
      <c r="A213" s="6">
        <v>211.0</v>
      </c>
      <c r="B213" s="7">
        <v>44210.0</v>
      </c>
      <c r="C213" s="6">
        <v>696.329392644781</v>
      </c>
      <c r="D213" s="6">
        <v>609.227623149157</v>
      </c>
      <c r="E213" s="6">
        <v>779.633110043733</v>
      </c>
      <c r="F213" s="6">
        <v>696.329392644781</v>
      </c>
      <c r="G213" s="6">
        <v>696.329392644781</v>
      </c>
      <c r="H213" s="6">
        <v>-3.84483797691024</v>
      </c>
      <c r="I213" s="6">
        <v>-3.84483797691024</v>
      </c>
      <c r="J213" s="6">
        <v>-3.84483797691024</v>
      </c>
      <c r="K213" s="6">
        <v>-3.84483797691024</v>
      </c>
      <c r="L213" s="6">
        <v>-3.84483797691024</v>
      </c>
      <c r="M213" s="6">
        <v>-3.84483797691024</v>
      </c>
      <c r="N213" s="6">
        <v>0.0</v>
      </c>
      <c r="O213" s="6">
        <v>0.0</v>
      </c>
      <c r="P213" s="6">
        <v>0.0</v>
      </c>
    </row>
    <row r="214">
      <c r="A214" s="6">
        <v>212.0</v>
      </c>
      <c r="B214" s="7">
        <v>44211.0</v>
      </c>
      <c r="C214" s="6">
        <v>698.78640935235</v>
      </c>
      <c r="D214" s="6">
        <v>603.677094871207</v>
      </c>
      <c r="E214" s="6">
        <v>775.71717389225</v>
      </c>
      <c r="F214" s="6">
        <v>698.78640935235</v>
      </c>
      <c r="G214" s="6">
        <v>698.78640935235</v>
      </c>
      <c r="H214" s="6">
        <v>-7.76056184332345</v>
      </c>
      <c r="I214" s="6">
        <v>-7.76056184332345</v>
      </c>
      <c r="J214" s="6">
        <v>-7.76056184332345</v>
      </c>
      <c r="K214" s="6">
        <v>-7.76056184332345</v>
      </c>
      <c r="L214" s="6">
        <v>-7.76056184332345</v>
      </c>
      <c r="M214" s="6">
        <v>-7.76056184332345</v>
      </c>
      <c r="N214" s="6">
        <v>0.0</v>
      </c>
      <c r="O214" s="6">
        <v>0.0</v>
      </c>
      <c r="P214" s="6">
        <v>0.0</v>
      </c>
    </row>
    <row r="215">
      <c r="A215" s="6">
        <v>213.0</v>
      </c>
      <c r="B215" s="7">
        <v>44215.0</v>
      </c>
      <c r="C215" s="6">
        <v>708.614476182624</v>
      </c>
      <c r="D215" s="6">
        <v>618.573133657944</v>
      </c>
      <c r="E215" s="6">
        <v>791.139595767464</v>
      </c>
      <c r="F215" s="6">
        <v>708.614476182624</v>
      </c>
      <c r="G215" s="6">
        <v>708.614476182624</v>
      </c>
      <c r="H215" s="6">
        <v>-2.38867579364933</v>
      </c>
      <c r="I215" s="6">
        <v>-2.38867579364933</v>
      </c>
      <c r="J215" s="6">
        <v>-2.38867579364933</v>
      </c>
      <c r="K215" s="6">
        <v>-2.38867579364933</v>
      </c>
      <c r="L215" s="6">
        <v>-2.38867579364933</v>
      </c>
      <c r="M215" s="6">
        <v>-2.38867579364933</v>
      </c>
      <c r="N215" s="6">
        <v>0.0</v>
      </c>
      <c r="O215" s="6">
        <v>0.0</v>
      </c>
      <c r="P215" s="6">
        <v>0.0</v>
      </c>
    </row>
    <row r="216">
      <c r="A216" s="6">
        <v>214.0</v>
      </c>
      <c r="B216" s="7">
        <v>44216.0</v>
      </c>
      <c r="C216" s="6">
        <v>711.071492890193</v>
      </c>
      <c r="D216" s="6">
        <v>616.173296476952</v>
      </c>
      <c r="E216" s="6">
        <v>788.768695461768</v>
      </c>
      <c r="F216" s="6">
        <v>711.071492890193</v>
      </c>
      <c r="G216" s="6">
        <v>711.071492890193</v>
      </c>
      <c r="H216" s="6">
        <v>-3.49604256714103</v>
      </c>
      <c r="I216" s="6">
        <v>-3.49604256714103</v>
      </c>
      <c r="J216" s="6">
        <v>-3.49604256714103</v>
      </c>
      <c r="K216" s="6">
        <v>-3.49604256714103</v>
      </c>
      <c r="L216" s="6">
        <v>-3.49604256714103</v>
      </c>
      <c r="M216" s="6">
        <v>-3.49604256714103</v>
      </c>
      <c r="N216" s="6">
        <v>0.0</v>
      </c>
      <c r="O216" s="6">
        <v>0.0</v>
      </c>
      <c r="P216" s="6">
        <v>0.0</v>
      </c>
    </row>
    <row r="217">
      <c r="A217" s="6">
        <v>215.0</v>
      </c>
      <c r="B217" s="7">
        <v>44217.0</v>
      </c>
      <c r="C217" s="6">
        <v>713.528509597761</v>
      </c>
      <c r="D217" s="6">
        <v>621.218942305989</v>
      </c>
      <c r="E217" s="6">
        <v>799.73436220583</v>
      </c>
      <c r="F217" s="6">
        <v>713.528509597761</v>
      </c>
      <c r="G217" s="6">
        <v>713.528509597761</v>
      </c>
      <c r="H217" s="6">
        <v>-3.8448379769179</v>
      </c>
      <c r="I217" s="6">
        <v>-3.8448379769179</v>
      </c>
      <c r="J217" s="6">
        <v>-3.8448379769179</v>
      </c>
      <c r="K217" s="6">
        <v>-3.8448379769179</v>
      </c>
      <c r="L217" s="6">
        <v>-3.8448379769179</v>
      </c>
      <c r="M217" s="6">
        <v>-3.8448379769179</v>
      </c>
      <c r="N217" s="6">
        <v>0.0</v>
      </c>
      <c r="O217" s="6">
        <v>0.0</v>
      </c>
      <c r="P217" s="6">
        <v>0.0</v>
      </c>
    </row>
    <row r="218">
      <c r="A218" s="6">
        <v>216.0</v>
      </c>
      <c r="B218" s="7">
        <v>44218.0</v>
      </c>
      <c r="C218" s="6">
        <v>715.985526305329</v>
      </c>
      <c r="D218" s="6">
        <v>622.475522990144</v>
      </c>
      <c r="E218" s="6">
        <v>792.127715516191</v>
      </c>
      <c r="F218" s="6">
        <v>715.985526305329</v>
      </c>
      <c r="G218" s="6">
        <v>715.985526305329</v>
      </c>
      <c r="H218" s="6">
        <v>-7.76056184336021</v>
      </c>
      <c r="I218" s="6">
        <v>-7.76056184336021</v>
      </c>
      <c r="J218" s="6">
        <v>-7.76056184336021</v>
      </c>
      <c r="K218" s="6">
        <v>-7.76056184336021</v>
      </c>
      <c r="L218" s="6">
        <v>-7.76056184336021</v>
      </c>
      <c r="M218" s="6">
        <v>-7.76056184336021</v>
      </c>
      <c r="N218" s="6">
        <v>0.0</v>
      </c>
      <c r="O218" s="6">
        <v>0.0</v>
      </c>
      <c r="P218" s="6">
        <v>0.0</v>
      </c>
    </row>
    <row r="219">
      <c r="A219" s="6">
        <v>217.0</v>
      </c>
      <c r="B219" s="7">
        <v>44221.0</v>
      </c>
      <c r="C219" s="6">
        <v>723.356576428035</v>
      </c>
      <c r="D219" s="6">
        <v>631.318235129523</v>
      </c>
      <c r="E219" s="6">
        <v>802.460719590875</v>
      </c>
      <c r="F219" s="6">
        <v>723.356576428035</v>
      </c>
      <c r="G219" s="6">
        <v>723.356576428035</v>
      </c>
      <c r="H219" s="6">
        <v>-5.86551142968984</v>
      </c>
      <c r="I219" s="6">
        <v>-5.86551142968984</v>
      </c>
      <c r="J219" s="6">
        <v>-5.86551142968984</v>
      </c>
      <c r="K219" s="6">
        <v>-5.86551142968984</v>
      </c>
      <c r="L219" s="6">
        <v>-5.86551142968984</v>
      </c>
      <c r="M219" s="6">
        <v>-5.86551142968984</v>
      </c>
      <c r="N219" s="6">
        <v>0.0</v>
      </c>
      <c r="O219" s="6">
        <v>0.0</v>
      </c>
      <c r="P219" s="6">
        <v>0.0</v>
      </c>
    </row>
    <row r="220">
      <c r="A220" s="6">
        <v>218.0</v>
      </c>
      <c r="B220" s="7">
        <v>44222.0</v>
      </c>
      <c r="C220" s="6">
        <v>725.813593135604</v>
      </c>
      <c r="D220" s="6">
        <v>636.270446945616</v>
      </c>
      <c r="E220" s="6">
        <v>810.533862382685</v>
      </c>
      <c r="F220" s="6">
        <v>725.813593135604</v>
      </c>
      <c r="G220" s="6">
        <v>725.813593135604</v>
      </c>
      <c r="H220" s="6">
        <v>-2.38867579365357</v>
      </c>
      <c r="I220" s="6">
        <v>-2.38867579365357</v>
      </c>
      <c r="J220" s="6">
        <v>-2.38867579365357</v>
      </c>
      <c r="K220" s="6">
        <v>-2.38867579365357</v>
      </c>
      <c r="L220" s="6">
        <v>-2.38867579365357</v>
      </c>
      <c r="M220" s="6">
        <v>-2.38867579365357</v>
      </c>
      <c r="N220" s="6">
        <v>0.0</v>
      </c>
      <c r="O220" s="6">
        <v>0.0</v>
      </c>
      <c r="P220" s="6">
        <v>0.0</v>
      </c>
    </row>
    <row r="221">
      <c r="A221" s="6">
        <v>219.0</v>
      </c>
      <c r="B221" s="7">
        <v>44223.0</v>
      </c>
      <c r="C221" s="6">
        <v>728.270609843172</v>
      </c>
      <c r="D221" s="6">
        <v>640.315351067414</v>
      </c>
      <c r="E221" s="6">
        <v>812.179960345706</v>
      </c>
      <c r="F221" s="6">
        <v>728.270609843172</v>
      </c>
      <c r="G221" s="6">
        <v>728.270609843172</v>
      </c>
      <c r="H221" s="6">
        <v>-3.49604256713611</v>
      </c>
      <c r="I221" s="6">
        <v>-3.49604256713611</v>
      </c>
      <c r="J221" s="6">
        <v>-3.49604256713611</v>
      </c>
      <c r="K221" s="6">
        <v>-3.49604256713611</v>
      </c>
      <c r="L221" s="6">
        <v>-3.49604256713611</v>
      </c>
      <c r="M221" s="6">
        <v>-3.49604256713611</v>
      </c>
      <c r="N221" s="6">
        <v>0.0</v>
      </c>
      <c r="O221" s="6">
        <v>0.0</v>
      </c>
      <c r="P221" s="6">
        <v>0.0</v>
      </c>
    </row>
    <row r="222">
      <c r="A222" s="6">
        <v>220.0</v>
      </c>
      <c r="B222" s="7">
        <v>44224.0</v>
      </c>
      <c r="C222" s="6">
        <v>730.727626550741</v>
      </c>
      <c r="D222" s="6">
        <v>642.474519961848</v>
      </c>
      <c r="E222" s="6">
        <v>809.372073448055</v>
      </c>
      <c r="F222" s="6">
        <v>730.727626550741</v>
      </c>
      <c r="G222" s="6">
        <v>730.727626550741</v>
      </c>
      <c r="H222" s="6">
        <v>-3.84483797692557</v>
      </c>
      <c r="I222" s="6">
        <v>-3.84483797692557</v>
      </c>
      <c r="J222" s="6">
        <v>-3.84483797692557</v>
      </c>
      <c r="K222" s="6">
        <v>-3.84483797692557</v>
      </c>
      <c r="L222" s="6">
        <v>-3.84483797692557</v>
      </c>
      <c r="M222" s="6">
        <v>-3.84483797692557</v>
      </c>
      <c r="N222" s="6">
        <v>0.0</v>
      </c>
      <c r="O222" s="6">
        <v>0.0</v>
      </c>
      <c r="P222" s="6">
        <v>0.0</v>
      </c>
    </row>
    <row r="223">
      <c r="A223" s="6">
        <v>221.0</v>
      </c>
      <c r="B223" s="7">
        <v>44225.0</v>
      </c>
      <c r="C223" s="6">
        <v>733.184643258309</v>
      </c>
      <c r="D223" s="6">
        <v>641.479576205565</v>
      </c>
      <c r="E223" s="6">
        <v>809.501503476947</v>
      </c>
      <c r="F223" s="6">
        <v>733.184643258309</v>
      </c>
      <c r="G223" s="6">
        <v>733.184643258309</v>
      </c>
      <c r="H223" s="6">
        <v>-7.76056184336484</v>
      </c>
      <c r="I223" s="6">
        <v>-7.76056184336484</v>
      </c>
      <c r="J223" s="6">
        <v>-7.76056184336484</v>
      </c>
      <c r="K223" s="6">
        <v>-7.76056184336484</v>
      </c>
      <c r="L223" s="6">
        <v>-7.76056184336484</v>
      </c>
      <c r="M223" s="6">
        <v>-7.76056184336484</v>
      </c>
      <c r="N223" s="6">
        <v>0.0</v>
      </c>
      <c r="O223" s="6">
        <v>0.0</v>
      </c>
      <c r="P223" s="6">
        <v>0.0</v>
      </c>
    </row>
    <row r="224">
      <c r="A224" s="6">
        <v>222.0</v>
      </c>
      <c r="B224" s="7">
        <v>44228.0</v>
      </c>
      <c r="C224" s="6">
        <v>740.555693381015</v>
      </c>
      <c r="D224" s="6">
        <v>646.386500737231</v>
      </c>
      <c r="E224" s="6">
        <v>816.416616333515</v>
      </c>
      <c r="F224" s="6">
        <v>740.555693381015</v>
      </c>
      <c r="G224" s="6">
        <v>740.555693381015</v>
      </c>
      <c r="H224" s="6">
        <v>-5.86551142970276</v>
      </c>
      <c r="I224" s="6">
        <v>-5.86551142970276</v>
      </c>
      <c r="J224" s="6">
        <v>-5.86551142970276</v>
      </c>
      <c r="K224" s="6">
        <v>-5.86551142970276</v>
      </c>
      <c r="L224" s="6">
        <v>-5.86551142970276</v>
      </c>
      <c r="M224" s="6">
        <v>-5.86551142970276</v>
      </c>
      <c r="N224" s="6">
        <v>0.0</v>
      </c>
      <c r="O224" s="6">
        <v>0.0</v>
      </c>
      <c r="P224" s="6">
        <v>0.0</v>
      </c>
    </row>
    <row r="225">
      <c r="A225" s="6">
        <v>223.0</v>
      </c>
      <c r="B225" s="7">
        <v>44229.0</v>
      </c>
      <c r="C225" s="6">
        <v>743.012710088583</v>
      </c>
      <c r="D225" s="6">
        <v>654.062487003873</v>
      </c>
      <c r="E225" s="6">
        <v>828.756975831423</v>
      </c>
      <c r="F225" s="6">
        <v>743.012710088583</v>
      </c>
      <c r="G225" s="6">
        <v>743.012710088583</v>
      </c>
      <c r="H225" s="6">
        <v>-2.3886757936736</v>
      </c>
      <c r="I225" s="6">
        <v>-2.3886757936736</v>
      </c>
      <c r="J225" s="6">
        <v>-2.3886757936736</v>
      </c>
      <c r="K225" s="6">
        <v>-2.3886757936736</v>
      </c>
      <c r="L225" s="6">
        <v>-2.3886757936736</v>
      </c>
      <c r="M225" s="6">
        <v>-2.3886757936736</v>
      </c>
      <c r="N225" s="6">
        <v>0.0</v>
      </c>
      <c r="O225" s="6">
        <v>0.0</v>
      </c>
      <c r="P225" s="6">
        <v>0.0</v>
      </c>
    </row>
    <row r="226">
      <c r="A226" s="6">
        <v>224.0</v>
      </c>
      <c r="B226" s="7">
        <v>44230.0</v>
      </c>
      <c r="C226" s="6">
        <v>745.469726796152</v>
      </c>
      <c r="D226" s="6">
        <v>656.52453824502</v>
      </c>
      <c r="E226" s="6">
        <v>827.283578362153</v>
      </c>
      <c r="F226" s="6">
        <v>745.469726796152</v>
      </c>
      <c r="G226" s="6">
        <v>745.469726796152</v>
      </c>
      <c r="H226" s="6">
        <v>-3.49604256713907</v>
      </c>
      <c r="I226" s="6">
        <v>-3.49604256713907</v>
      </c>
      <c r="J226" s="6">
        <v>-3.49604256713907</v>
      </c>
      <c r="K226" s="6">
        <v>-3.49604256713907</v>
      </c>
      <c r="L226" s="6">
        <v>-3.49604256713907</v>
      </c>
      <c r="M226" s="6">
        <v>-3.49604256713907</v>
      </c>
      <c r="N226" s="6">
        <v>0.0</v>
      </c>
      <c r="O226" s="6">
        <v>0.0</v>
      </c>
      <c r="P226" s="6">
        <v>0.0</v>
      </c>
    </row>
    <row r="227">
      <c r="A227" s="6">
        <v>225.0</v>
      </c>
      <c r="B227" s="7">
        <v>44231.0</v>
      </c>
      <c r="C227" s="6">
        <v>747.92674350372</v>
      </c>
      <c r="D227" s="6">
        <v>657.913977857446</v>
      </c>
      <c r="E227" s="6">
        <v>829.307629141999</v>
      </c>
      <c r="F227" s="6">
        <v>747.92674350372</v>
      </c>
      <c r="G227" s="6">
        <v>747.92674350372</v>
      </c>
      <c r="H227" s="6">
        <v>-3.8448379769244</v>
      </c>
      <c r="I227" s="6">
        <v>-3.8448379769244</v>
      </c>
      <c r="J227" s="6">
        <v>-3.8448379769244</v>
      </c>
      <c r="K227" s="6">
        <v>-3.8448379769244</v>
      </c>
      <c r="L227" s="6">
        <v>-3.8448379769244</v>
      </c>
      <c r="M227" s="6">
        <v>-3.8448379769244</v>
      </c>
      <c r="N227" s="6">
        <v>0.0</v>
      </c>
      <c r="O227" s="6">
        <v>0.0</v>
      </c>
      <c r="P227" s="6">
        <v>0.0</v>
      </c>
    </row>
    <row r="228">
      <c r="A228" s="6">
        <v>226.0</v>
      </c>
      <c r="B228" s="7">
        <v>44232.0</v>
      </c>
      <c r="C228" s="6">
        <v>750.383760211289</v>
      </c>
      <c r="D228" s="6">
        <v>654.852036357033</v>
      </c>
      <c r="E228" s="6">
        <v>830.31107650739</v>
      </c>
      <c r="F228" s="6">
        <v>750.383760211289</v>
      </c>
      <c r="G228" s="6">
        <v>750.383760211289</v>
      </c>
      <c r="H228" s="6">
        <v>-7.76056184333405</v>
      </c>
      <c r="I228" s="6">
        <v>-7.76056184333405</v>
      </c>
      <c r="J228" s="6">
        <v>-7.76056184333405</v>
      </c>
      <c r="K228" s="6">
        <v>-7.76056184333405</v>
      </c>
      <c r="L228" s="6">
        <v>-7.76056184333405</v>
      </c>
      <c r="M228" s="6">
        <v>-7.76056184333405</v>
      </c>
      <c r="N228" s="6">
        <v>0.0</v>
      </c>
      <c r="O228" s="6">
        <v>0.0</v>
      </c>
      <c r="P228" s="6">
        <v>0.0</v>
      </c>
    </row>
    <row r="229">
      <c r="A229" s="6">
        <v>227.0</v>
      </c>
      <c r="B229" s="7">
        <v>44235.0</v>
      </c>
      <c r="C229" s="6">
        <v>757.754810333994</v>
      </c>
      <c r="D229" s="6">
        <v>667.646104363083</v>
      </c>
      <c r="E229" s="6">
        <v>838.54086037633</v>
      </c>
      <c r="F229" s="6">
        <v>757.754810333994</v>
      </c>
      <c r="G229" s="6">
        <v>757.754810333994</v>
      </c>
      <c r="H229" s="6">
        <v>-5.86551142971569</v>
      </c>
      <c r="I229" s="6">
        <v>-5.86551142971569</v>
      </c>
      <c r="J229" s="6">
        <v>-5.86551142971569</v>
      </c>
      <c r="K229" s="6">
        <v>-5.86551142971569</v>
      </c>
      <c r="L229" s="6">
        <v>-5.86551142971569</v>
      </c>
      <c r="M229" s="6">
        <v>-5.86551142971569</v>
      </c>
      <c r="N229" s="6">
        <v>0.0</v>
      </c>
      <c r="O229" s="6">
        <v>0.0</v>
      </c>
      <c r="P229" s="6">
        <v>0.0</v>
      </c>
    </row>
    <row r="230">
      <c r="A230" s="6">
        <v>228.0</v>
      </c>
      <c r="B230" s="7">
        <v>44236.0</v>
      </c>
      <c r="C230" s="6">
        <v>760.211827041563</v>
      </c>
      <c r="D230" s="6">
        <v>670.793187657886</v>
      </c>
      <c r="E230" s="6">
        <v>841.535862573193</v>
      </c>
      <c r="F230" s="6">
        <v>760.211827041563</v>
      </c>
      <c r="G230" s="6">
        <v>760.211827041563</v>
      </c>
      <c r="H230" s="6">
        <v>-2.38867579366581</v>
      </c>
      <c r="I230" s="6">
        <v>-2.38867579366581</v>
      </c>
      <c r="J230" s="6">
        <v>-2.38867579366581</v>
      </c>
      <c r="K230" s="6">
        <v>-2.38867579366581</v>
      </c>
      <c r="L230" s="6">
        <v>-2.38867579366581</v>
      </c>
      <c r="M230" s="6">
        <v>-2.38867579366581</v>
      </c>
      <c r="N230" s="6">
        <v>0.0</v>
      </c>
      <c r="O230" s="6">
        <v>0.0</v>
      </c>
      <c r="P230" s="6">
        <v>0.0</v>
      </c>
    </row>
    <row r="231">
      <c r="A231" s="6">
        <v>229.0</v>
      </c>
      <c r="B231" s="7">
        <v>44237.0</v>
      </c>
      <c r="C231" s="6">
        <v>762.668843749131</v>
      </c>
      <c r="D231" s="6">
        <v>678.503295045188</v>
      </c>
      <c r="E231" s="6">
        <v>851.577028515786</v>
      </c>
      <c r="F231" s="6">
        <v>762.668843749131</v>
      </c>
      <c r="G231" s="6">
        <v>762.668843749131</v>
      </c>
      <c r="H231" s="6">
        <v>-3.49604256713849</v>
      </c>
      <c r="I231" s="6">
        <v>-3.49604256713849</v>
      </c>
      <c r="J231" s="6">
        <v>-3.49604256713849</v>
      </c>
      <c r="K231" s="6">
        <v>-3.49604256713849</v>
      </c>
      <c r="L231" s="6">
        <v>-3.49604256713849</v>
      </c>
      <c r="M231" s="6">
        <v>-3.49604256713849</v>
      </c>
      <c r="N231" s="6">
        <v>0.0</v>
      </c>
      <c r="O231" s="6">
        <v>0.0</v>
      </c>
      <c r="P231" s="6">
        <v>0.0</v>
      </c>
    </row>
    <row r="232">
      <c r="A232" s="6">
        <v>230.0</v>
      </c>
      <c r="B232" s="7">
        <v>44238.0</v>
      </c>
      <c r="C232" s="6">
        <v>765.1258604567</v>
      </c>
      <c r="D232" s="6">
        <v>675.727563780857</v>
      </c>
      <c r="E232" s="6">
        <v>846.021300814436</v>
      </c>
      <c r="F232" s="6">
        <v>765.1258604567</v>
      </c>
      <c r="G232" s="6">
        <v>765.1258604567</v>
      </c>
      <c r="H232" s="6">
        <v>-3.84483797694091</v>
      </c>
      <c r="I232" s="6">
        <v>-3.84483797694091</v>
      </c>
      <c r="J232" s="6">
        <v>-3.84483797694091</v>
      </c>
      <c r="K232" s="6">
        <v>-3.84483797694091</v>
      </c>
      <c r="L232" s="6">
        <v>-3.84483797694091</v>
      </c>
      <c r="M232" s="6">
        <v>-3.84483797694091</v>
      </c>
      <c r="N232" s="6">
        <v>0.0</v>
      </c>
      <c r="O232" s="6">
        <v>0.0</v>
      </c>
      <c r="P232" s="6">
        <v>0.0</v>
      </c>
    </row>
    <row r="233">
      <c r="A233" s="6">
        <v>231.0</v>
      </c>
      <c r="B233" s="7">
        <v>44239.0</v>
      </c>
      <c r="C233" s="6">
        <v>767.582877164268</v>
      </c>
      <c r="D233" s="6">
        <v>669.120452546425</v>
      </c>
      <c r="E233" s="6">
        <v>844.832638127337</v>
      </c>
      <c r="F233" s="6">
        <v>767.582877164268</v>
      </c>
      <c r="G233" s="6">
        <v>767.582877164268</v>
      </c>
      <c r="H233" s="6">
        <v>-7.76056184333867</v>
      </c>
      <c r="I233" s="6">
        <v>-7.76056184333867</v>
      </c>
      <c r="J233" s="6">
        <v>-7.76056184333867</v>
      </c>
      <c r="K233" s="6">
        <v>-7.76056184333867</v>
      </c>
      <c r="L233" s="6">
        <v>-7.76056184333867</v>
      </c>
      <c r="M233" s="6">
        <v>-7.76056184333867</v>
      </c>
      <c r="N233" s="6">
        <v>0.0</v>
      </c>
      <c r="O233" s="6">
        <v>0.0</v>
      </c>
      <c r="P233" s="6">
        <v>0.0</v>
      </c>
    </row>
    <row r="234">
      <c r="A234" s="6">
        <v>232.0</v>
      </c>
      <c r="B234" s="7">
        <v>44243.0</v>
      </c>
      <c r="C234" s="6">
        <v>777.410943994542</v>
      </c>
      <c r="D234" s="6">
        <v>689.817441524914</v>
      </c>
      <c r="E234" s="6">
        <v>864.517785419694</v>
      </c>
      <c r="F234" s="6">
        <v>777.410943994542</v>
      </c>
      <c r="G234" s="6">
        <v>777.410943994542</v>
      </c>
      <c r="H234" s="6">
        <v>-2.38867579365802</v>
      </c>
      <c r="I234" s="6">
        <v>-2.38867579365802</v>
      </c>
      <c r="J234" s="6">
        <v>-2.38867579365802</v>
      </c>
      <c r="K234" s="6">
        <v>-2.38867579365802</v>
      </c>
      <c r="L234" s="6">
        <v>-2.38867579365802</v>
      </c>
      <c r="M234" s="6">
        <v>-2.38867579365802</v>
      </c>
      <c r="N234" s="6">
        <v>0.0</v>
      </c>
      <c r="O234" s="6">
        <v>0.0</v>
      </c>
      <c r="P234" s="6">
        <v>0.0</v>
      </c>
    </row>
    <row r="235">
      <c r="A235" s="6">
        <v>233.0</v>
      </c>
      <c r="B235" s="7">
        <v>44244.0</v>
      </c>
      <c r="C235" s="6">
        <v>779.867960702111</v>
      </c>
      <c r="D235" s="6">
        <v>695.391052343172</v>
      </c>
      <c r="E235" s="6">
        <v>863.114512860246</v>
      </c>
      <c r="F235" s="6">
        <v>779.867960702111</v>
      </c>
      <c r="G235" s="6">
        <v>779.867960702111</v>
      </c>
      <c r="H235" s="6">
        <v>-3.49604256713792</v>
      </c>
      <c r="I235" s="6">
        <v>-3.49604256713792</v>
      </c>
      <c r="J235" s="6">
        <v>-3.49604256713792</v>
      </c>
      <c r="K235" s="6">
        <v>-3.49604256713792</v>
      </c>
      <c r="L235" s="6">
        <v>-3.49604256713792</v>
      </c>
      <c r="M235" s="6">
        <v>-3.49604256713792</v>
      </c>
      <c r="N235" s="6">
        <v>0.0</v>
      </c>
      <c r="O235" s="6">
        <v>0.0</v>
      </c>
      <c r="P235" s="6">
        <v>0.0</v>
      </c>
    </row>
    <row r="236">
      <c r="A236" s="6">
        <v>234.0</v>
      </c>
      <c r="B236" s="7">
        <v>44245.0</v>
      </c>
      <c r="C236" s="6">
        <v>782.324977409679</v>
      </c>
      <c r="D236" s="6">
        <v>691.073735643444</v>
      </c>
      <c r="E236" s="6">
        <v>870.754338993201</v>
      </c>
      <c r="F236" s="6">
        <v>782.324977409679</v>
      </c>
      <c r="G236" s="6">
        <v>782.324977409679</v>
      </c>
      <c r="H236" s="6">
        <v>-3.84483797690859</v>
      </c>
      <c r="I236" s="6">
        <v>-3.84483797690859</v>
      </c>
      <c r="J236" s="6">
        <v>-3.84483797690859</v>
      </c>
      <c r="K236" s="6">
        <v>-3.84483797690859</v>
      </c>
      <c r="L236" s="6">
        <v>-3.84483797690859</v>
      </c>
      <c r="M236" s="6">
        <v>-3.84483797690859</v>
      </c>
      <c r="N236" s="6">
        <v>0.0</v>
      </c>
      <c r="O236" s="6">
        <v>0.0</v>
      </c>
      <c r="P236" s="6">
        <v>0.0</v>
      </c>
    </row>
    <row r="237">
      <c r="A237" s="6">
        <v>235.0</v>
      </c>
      <c r="B237" s="7">
        <v>44246.0</v>
      </c>
      <c r="C237" s="6">
        <v>784.781994117248</v>
      </c>
      <c r="D237" s="6">
        <v>692.645794603597</v>
      </c>
      <c r="E237" s="6">
        <v>857.081077939171</v>
      </c>
      <c r="F237" s="6">
        <v>784.781994117248</v>
      </c>
      <c r="G237" s="6">
        <v>784.781994117248</v>
      </c>
      <c r="H237" s="6">
        <v>-7.76056184332559</v>
      </c>
      <c r="I237" s="6">
        <v>-7.76056184332559</v>
      </c>
      <c r="J237" s="6">
        <v>-7.76056184332559</v>
      </c>
      <c r="K237" s="6">
        <v>-7.76056184332559</v>
      </c>
      <c r="L237" s="6">
        <v>-7.76056184332559</v>
      </c>
      <c r="M237" s="6">
        <v>-7.76056184332559</v>
      </c>
      <c r="N237" s="6">
        <v>0.0</v>
      </c>
      <c r="O237" s="6">
        <v>0.0</v>
      </c>
      <c r="P237" s="6">
        <v>0.0</v>
      </c>
    </row>
    <row r="238">
      <c r="A238" s="6">
        <v>236.0</v>
      </c>
      <c r="B238" s="7">
        <v>44249.0</v>
      </c>
      <c r="C238" s="6">
        <v>792.153044239953</v>
      </c>
      <c r="D238" s="6">
        <v>701.196231577847</v>
      </c>
      <c r="E238" s="6">
        <v>864.6124758733</v>
      </c>
      <c r="F238" s="6">
        <v>792.153044239953</v>
      </c>
      <c r="G238" s="6">
        <v>792.153044239953</v>
      </c>
      <c r="H238" s="6">
        <v>-5.86551142974154</v>
      </c>
      <c r="I238" s="6">
        <v>-5.86551142974154</v>
      </c>
      <c r="J238" s="6">
        <v>-5.86551142974154</v>
      </c>
      <c r="K238" s="6">
        <v>-5.86551142974154</v>
      </c>
      <c r="L238" s="6">
        <v>-5.86551142974154</v>
      </c>
      <c r="M238" s="6">
        <v>-5.86551142974154</v>
      </c>
      <c r="N238" s="6">
        <v>0.0</v>
      </c>
      <c r="O238" s="6">
        <v>0.0</v>
      </c>
      <c r="P238" s="6">
        <v>0.0</v>
      </c>
    </row>
    <row r="239">
      <c r="A239" s="6">
        <v>237.0</v>
      </c>
      <c r="B239" s="7">
        <v>44250.0</v>
      </c>
      <c r="C239" s="6">
        <v>794.610060947522</v>
      </c>
      <c r="D239" s="6">
        <v>703.920521283097</v>
      </c>
      <c r="E239" s="6">
        <v>884.576350430966</v>
      </c>
      <c r="F239" s="6">
        <v>794.610060947522</v>
      </c>
      <c r="G239" s="6">
        <v>794.610060947522</v>
      </c>
      <c r="H239" s="6">
        <v>-2.38867579369009</v>
      </c>
      <c r="I239" s="6">
        <v>-2.38867579369009</v>
      </c>
      <c r="J239" s="6">
        <v>-2.38867579369009</v>
      </c>
      <c r="K239" s="6">
        <v>-2.38867579369009</v>
      </c>
      <c r="L239" s="6">
        <v>-2.38867579369009</v>
      </c>
      <c r="M239" s="6">
        <v>-2.38867579369009</v>
      </c>
      <c r="N239" s="6">
        <v>0.0</v>
      </c>
      <c r="O239" s="6">
        <v>0.0</v>
      </c>
      <c r="P239" s="6">
        <v>0.0</v>
      </c>
    </row>
    <row r="240">
      <c r="A240" s="6">
        <v>238.0</v>
      </c>
      <c r="B240" s="7">
        <v>44251.0</v>
      </c>
      <c r="C240" s="6">
        <v>797.06707765509</v>
      </c>
      <c r="D240" s="6">
        <v>708.587098499166</v>
      </c>
      <c r="E240" s="6">
        <v>878.408729192217</v>
      </c>
      <c r="F240" s="6">
        <v>797.06707765509</v>
      </c>
      <c r="G240" s="6">
        <v>797.06707765509</v>
      </c>
      <c r="H240" s="6">
        <v>-3.49604256714088</v>
      </c>
      <c r="I240" s="6">
        <v>-3.49604256714088</v>
      </c>
      <c r="J240" s="6">
        <v>-3.49604256714088</v>
      </c>
      <c r="K240" s="6">
        <v>-3.49604256714088</v>
      </c>
      <c r="L240" s="6">
        <v>-3.49604256714088</v>
      </c>
      <c r="M240" s="6">
        <v>-3.49604256714088</v>
      </c>
      <c r="N240" s="6">
        <v>0.0</v>
      </c>
      <c r="O240" s="6">
        <v>0.0</v>
      </c>
      <c r="P240" s="6">
        <v>0.0</v>
      </c>
    </row>
    <row r="241">
      <c r="A241" s="6">
        <v>239.0</v>
      </c>
      <c r="B241" s="7">
        <v>44252.0</v>
      </c>
      <c r="C241" s="6">
        <v>799.524094362659</v>
      </c>
      <c r="D241" s="6">
        <v>708.426007553329</v>
      </c>
      <c r="E241" s="6">
        <v>876.918290593801</v>
      </c>
      <c r="F241" s="6">
        <v>799.524094362659</v>
      </c>
      <c r="G241" s="6">
        <v>799.524094362659</v>
      </c>
      <c r="H241" s="6">
        <v>-3.84483797691626</v>
      </c>
      <c r="I241" s="6">
        <v>-3.84483797691626</v>
      </c>
      <c r="J241" s="6">
        <v>-3.84483797691626</v>
      </c>
      <c r="K241" s="6">
        <v>-3.84483797691626</v>
      </c>
      <c r="L241" s="6">
        <v>-3.84483797691626</v>
      </c>
      <c r="M241" s="6">
        <v>-3.84483797691626</v>
      </c>
      <c r="N241" s="6">
        <v>0.0</v>
      </c>
      <c r="O241" s="6">
        <v>0.0</v>
      </c>
      <c r="P241" s="6">
        <v>0.0</v>
      </c>
    </row>
    <row r="242">
      <c r="A242" s="6">
        <v>240.0</v>
      </c>
      <c r="B242" s="7">
        <v>44253.0</v>
      </c>
      <c r="C242" s="6">
        <v>801.981111070227</v>
      </c>
      <c r="D242" s="6">
        <v>702.381514358262</v>
      </c>
      <c r="E242" s="6">
        <v>881.600381199317</v>
      </c>
      <c r="F242" s="6">
        <v>801.981111070227</v>
      </c>
      <c r="G242" s="6">
        <v>801.981111070227</v>
      </c>
      <c r="H242" s="6">
        <v>-7.76056184331251</v>
      </c>
      <c r="I242" s="6">
        <v>-7.76056184331251</v>
      </c>
      <c r="J242" s="6">
        <v>-7.76056184331251</v>
      </c>
      <c r="K242" s="6">
        <v>-7.76056184331251</v>
      </c>
      <c r="L242" s="6">
        <v>-7.76056184331251</v>
      </c>
      <c r="M242" s="6">
        <v>-7.76056184331251</v>
      </c>
      <c r="N242" s="6">
        <v>0.0</v>
      </c>
      <c r="O242" s="6">
        <v>0.0</v>
      </c>
      <c r="P242" s="6">
        <v>0.0</v>
      </c>
    </row>
    <row r="243">
      <c r="A243" s="6">
        <v>241.0</v>
      </c>
      <c r="B243" s="7">
        <v>44256.0</v>
      </c>
      <c r="C243" s="6">
        <v>809.352161192933</v>
      </c>
      <c r="D243" s="6">
        <v>715.001712403671</v>
      </c>
      <c r="E243" s="6">
        <v>891.044493465005</v>
      </c>
      <c r="F243" s="6">
        <v>809.352161192933</v>
      </c>
      <c r="G243" s="6">
        <v>809.352161192933</v>
      </c>
      <c r="H243" s="6">
        <v>-5.86551142968833</v>
      </c>
      <c r="I243" s="6">
        <v>-5.86551142968833</v>
      </c>
      <c r="J243" s="6">
        <v>-5.86551142968833</v>
      </c>
      <c r="K243" s="6">
        <v>-5.86551142968833</v>
      </c>
      <c r="L243" s="6">
        <v>-5.86551142968833</v>
      </c>
      <c r="M243" s="6">
        <v>-5.86551142968833</v>
      </c>
      <c r="N243" s="6">
        <v>0.0</v>
      </c>
      <c r="O243" s="6">
        <v>0.0</v>
      </c>
      <c r="P243" s="6">
        <v>0.0</v>
      </c>
    </row>
    <row r="244">
      <c r="A244" s="6">
        <v>242.0</v>
      </c>
      <c r="B244" s="7">
        <v>44257.0</v>
      </c>
      <c r="C244" s="6">
        <v>811.809177900502</v>
      </c>
      <c r="D244" s="6">
        <v>723.365448157198</v>
      </c>
      <c r="E244" s="6">
        <v>899.183339402643</v>
      </c>
      <c r="F244" s="6">
        <v>811.809177900502</v>
      </c>
      <c r="G244" s="6">
        <v>811.809177900502</v>
      </c>
      <c r="H244" s="6">
        <v>-2.38867579368229</v>
      </c>
      <c r="I244" s="6">
        <v>-2.38867579368229</v>
      </c>
      <c r="J244" s="6">
        <v>-2.38867579368229</v>
      </c>
      <c r="K244" s="6">
        <v>-2.38867579368229</v>
      </c>
      <c r="L244" s="6">
        <v>-2.38867579368229</v>
      </c>
      <c r="M244" s="6">
        <v>-2.38867579368229</v>
      </c>
      <c r="N244" s="6">
        <v>0.0</v>
      </c>
      <c r="O244" s="6">
        <v>0.0</v>
      </c>
      <c r="P244" s="6">
        <v>0.0</v>
      </c>
    </row>
    <row r="245">
      <c r="A245" s="6">
        <v>243.0</v>
      </c>
      <c r="B245" s="7">
        <v>44258.0</v>
      </c>
      <c r="C245" s="6">
        <v>814.26619460807</v>
      </c>
      <c r="D245" s="6">
        <v>731.181834776004</v>
      </c>
      <c r="E245" s="6">
        <v>901.533422712074</v>
      </c>
      <c r="F245" s="6">
        <v>814.26619460807</v>
      </c>
      <c r="G245" s="6">
        <v>814.26619460807</v>
      </c>
      <c r="H245" s="6">
        <v>-3.4960425671403</v>
      </c>
      <c r="I245" s="6">
        <v>-3.4960425671403</v>
      </c>
      <c r="J245" s="6">
        <v>-3.4960425671403</v>
      </c>
      <c r="K245" s="6">
        <v>-3.4960425671403</v>
      </c>
      <c r="L245" s="6">
        <v>-3.4960425671403</v>
      </c>
      <c r="M245" s="6">
        <v>-3.4960425671403</v>
      </c>
      <c r="N245" s="6">
        <v>0.0</v>
      </c>
      <c r="O245" s="6">
        <v>0.0</v>
      </c>
      <c r="P245" s="6">
        <v>0.0</v>
      </c>
    </row>
    <row r="246">
      <c r="A246" s="6">
        <v>244.0</v>
      </c>
      <c r="B246" s="7">
        <v>44259.0</v>
      </c>
      <c r="C246" s="6">
        <v>816.723211315639</v>
      </c>
      <c r="D246" s="6">
        <v>728.832356534776</v>
      </c>
      <c r="E246" s="6">
        <v>895.258705566186</v>
      </c>
      <c r="F246" s="6">
        <v>816.723211315639</v>
      </c>
      <c r="G246" s="6">
        <v>816.723211315639</v>
      </c>
      <c r="H246" s="6">
        <v>-3.84483797691508</v>
      </c>
      <c r="I246" s="6">
        <v>-3.84483797691508</v>
      </c>
      <c r="J246" s="6">
        <v>-3.84483797691508</v>
      </c>
      <c r="K246" s="6">
        <v>-3.84483797691508</v>
      </c>
      <c r="L246" s="6">
        <v>-3.84483797691508</v>
      </c>
      <c r="M246" s="6">
        <v>-3.84483797691508</v>
      </c>
      <c r="N246" s="6">
        <v>0.0</v>
      </c>
      <c r="O246" s="6">
        <v>0.0</v>
      </c>
      <c r="P246" s="6">
        <v>0.0</v>
      </c>
    </row>
    <row r="247">
      <c r="A247" s="6">
        <v>245.0</v>
      </c>
      <c r="B247" s="7">
        <v>44260.0</v>
      </c>
      <c r="C247" s="6">
        <v>819.180228023207</v>
      </c>
      <c r="D247" s="6">
        <v>722.914904052454</v>
      </c>
      <c r="E247" s="6">
        <v>899.745831436947</v>
      </c>
      <c r="F247" s="6">
        <v>819.180228023207</v>
      </c>
      <c r="G247" s="6">
        <v>819.180228023207</v>
      </c>
      <c r="H247" s="6">
        <v>-7.76056184334928</v>
      </c>
      <c r="I247" s="6">
        <v>-7.76056184334928</v>
      </c>
      <c r="J247" s="6">
        <v>-7.76056184334928</v>
      </c>
      <c r="K247" s="6">
        <v>-7.76056184334928</v>
      </c>
      <c r="L247" s="6">
        <v>-7.76056184334928</v>
      </c>
      <c r="M247" s="6">
        <v>-7.76056184334928</v>
      </c>
      <c r="N247" s="6">
        <v>0.0</v>
      </c>
      <c r="O247" s="6">
        <v>0.0</v>
      </c>
      <c r="P247" s="6">
        <v>0.0</v>
      </c>
    </row>
    <row r="248">
      <c r="A248" s="6">
        <v>246.0</v>
      </c>
      <c r="B248" s="7">
        <v>44263.0</v>
      </c>
      <c r="C248" s="6">
        <v>826.551278145913</v>
      </c>
      <c r="D248" s="6">
        <v>738.457385233114</v>
      </c>
      <c r="E248" s="6">
        <v>905.430342300564</v>
      </c>
      <c r="F248" s="6">
        <v>826.551278145913</v>
      </c>
      <c r="G248" s="6">
        <v>826.551278145913</v>
      </c>
      <c r="H248" s="6">
        <v>-5.86551142970126</v>
      </c>
      <c r="I248" s="6">
        <v>-5.86551142970126</v>
      </c>
      <c r="J248" s="6">
        <v>-5.86551142970126</v>
      </c>
      <c r="K248" s="6">
        <v>-5.86551142970126</v>
      </c>
      <c r="L248" s="6">
        <v>-5.86551142970126</v>
      </c>
      <c r="M248" s="6">
        <v>-5.86551142970126</v>
      </c>
      <c r="N248" s="6">
        <v>0.0</v>
      </c>
      <c r="O248" s="6">
        <v>0.0</v>
      </c>
      <c r="P248" s="6">
        <v>0.0</v>
      </c>
    </row>
    <row r="249">
      <c r="A249" s="6">
        <v>247.0</v>
      </c>
      <c r="B249" s="7">
        <v>44264.0</v>
      </c>
      <c r="C249" s="6">
        <v>829.008294853481</v>
      </c>
      <c r="D249" s="6">
        <v>739.535865031316</v>
      </c>
      <c r="E249" s="6">
        <v>912.428145682883</v>
      </c>
      <c r="F249" s="6">
        <v>829.008294853481</v>
      </c>
      <c r="G249" s="6">
        <v>829.008294853481</v>
      </c>
      <c r="H249" s="6">
        <v>-2.3886757936745</v>
      </c>
      <c r="I249" s="6">
        <v>-2.3886757936745</v>
      </c>
      <c r="J249" s="6">
        <v>-2.3886757936745</v>
      </c>
      <c r="K249" s="6">
        <v>-2.3886757936745</v>
      </c>
      <c r="L249" s="6">
        <v>-2.3886757936745</v>
      </c>
      <c r="M249" s="6">
        <v>-2.3886757936745</v>
      </c>
      <c r="N249" s="6">
        <v>0.0</v>
      </c>
      <c r="O249" s="6">
        <v>0.0</v>
      </c>
      <c r="P249" s="6">
        <v>0.0</v>
      </c>
    </row>
    <row r="250">
      <c r="A250" s="6">
        <v>248.0</v>
      </c>
      <c r="B250" s="7">
        <v>44265.0</v>
      </c>
      <c r="C250" s="6">
        <v>831.46531156105</v>
      </c>
      <c r="D250" s="6">
        <v>738.664667799932</v>
      </c>
      <c r="E250" s="6">
        <v>911.531063165954</v>
      </c>
      <c r="F250" s="6">
        <v>831.46531156105</v>
      </c>
      <c r="G250" s="6">
        <v>831.46531156105</v>
      </c>
      <c r="H250" s="6">
        <v>-3.49604256714149</v>
      </c>
      <c r="I250" s="6">
        <v>-3.49604256714149</v>
      </c>
      <c r="J250" s="6">
        <v>-3.49604256714149</v>
      </c>
      <c r="K250" s="6">
        <v>-3.49604256714149</v>
      </c>
      <c r="L250" s="6">
        <v>-3.49604256714149</v>
      </c>
      <c r="M250" s="6">
        <v>-3.49604256714149</v>
      </c>
      <c r="N250" s="6">
        <v>0.0</v>
      </c>
      <c r="O250" s="6">
        <v>0.0</v>
      </c>
      <c r="P250" s="6">
        <v>0.0</v>
      </c>
    </row>
    <row r="251">
      <c r="A251" s="6">
        <v>249.0</v>
      </c>
      <c r="B251" s="7">
        <v>44266.0</v>
      </c>
      <c r="C251" s="6">
        <v>833.922328268618</v>
      </c>
      <c r="D251" s="6">
        <v>746.930305844638</v>
      </c>
      <c r="E251" s="6">
        <v>920.883254155794</v>
      </c>
      <c r="F251" s="6">
        <v>833.922328268618</v>
      </c>
      <c r="G251" s="6">
        <v>833.922328268618</v>
      </c>
      <c r="H251" s="6">
        <v>-3.8448379769316</v>
      </c>
      <c r="I251" s="6">
        <v>-3.8448379769316</v>
      </c>
      <c r="J251" s="6">
        <v>-3.8448379769316</v>
      </c>
      <c r="K251" s="6">
        <v>-3.8448379769316</v>
      </c>
      <c r="L251" s="6">
        <v>-3.8448379769316</v>
      </c>
      <c r="M251" s="6">
        <v>-3.8448379769316</v>
      </c>
      <c r="N251" s="6">
        <v>0.0</v>
      </c>
      <c r="O251" s="6">
        <v>0.0</v>
      </c>
      <c r="P251" s="6">
        <v>0.0</v>
      </c>
    </row>
    <row r="252">
      <c r="A252" s="6">
        <v>250.0</v>
      </c>
      <c r="B252" s="7">
        <v>44267.0</v>
      </c>
      <c r="C252" s="6">
        <v>836.379344976187</v>
      </c>
      <c r="D252" s="6">
        <v>739.210008742995</v>
      </c>
      <c r="E252" s="6">
        <v>920.116025096638</v>
      </c>
      <c r="F252" s="6">
        <v>836.379344976187</v>
      </c>
      <c r="G252" s="6">
        <v>836.379344976187</v>
      </c>
      <c r="H252" s="6">
        <v>-7.7605618433539</v>
      </c>
      <c r="I252" s="6">
        <v>-7.7605618433539</v>
      </c>
      <c r="J252" s="6">
        <v>-7.7605618433539</v>
      </c>
      <c r="K252" s="6">
        <v>-7.7605618433539</v>
      </c>
      <c r="L252" s="6">
        <v>-7.7605618433539</v>
      </c>
      <c r="M252" s="6">
        <v>-7.7605618433539</v>
      </c>
      <c r="N252" s="6">
        <v>0.0</v>
      </c>
      <c r="O252" s="6">
        <v>0.0</v>
      </c>
      <c r="P252" s="6">
        <v>0.0</v>
      </c>
    </row>
    <row r="253">
      <c r="A253" s="6">
        <v>251.0</v>
      </c>
      <c r="B253" s="7">
        <v>44268.0</v>
      </c>
      <c r="C253" s="6">
        <v>838.836361683755</v>
      </c>
      <c r="D253" s="6">
        <v>761.825245538099</v>
      </c>
      <c r="E253" s="6">
        <v>935.538936925456</v>
      </c>
      <c r="F253" s="6">
        <v>838.836361683755</v>
      </c>
      <c r="G253" s="6">
        <v>838.836361683755</v>
      </c>
      <c r="H253" s="6">
        <v>11.6778148040739</v>
      </c>
      <c r="I253" s="6">
        <v>11.6778148040739</v>
      </c>
      <c r="J253" s="6">
        <v>11.6778148040739</v>
      </c>
      <c r="K253" s="6">
        <v>11.6778148040739</v>
      </c>
      <c r="L253" s="6">
        <v>11.6778148040739</v>
      </c>
      <c r="M253" s="6">
        <v>11.6778148040739</v>
      </c>
      <c r="N253" s="6">
        <v>0.0</v>
      </c>
      <c r="O253" s="6">
        <v>0.0</v>
      </c>
      <c r="P253" s="6">
        <v>0.0</v>
      </c>
    </row>
    <row r="254">
      <c r="A254" s="6">
        <v>252.0</v>
      </c>
      <c r="B254" s="7">
        <v>44269.0</v>
      </c>
      <c r="C254" s="6">
        <v>841.293378391324</v>
      </c>
      <c r="D254" s="6">
        <v>759.112528590832</v>
      </c>
      <c r="E254" s="6">
        <v>938.101791056822</v>
      </c>
      <c r="F254" s="6">
        <v>841.293378391324</v>
      </c>
      <c r="G254" s="6">
        <v>841.293378391324</v>
      </c>
      <c r="H254" s="6">
        <v>11.6778148066319</v>
      </c>
      <c r="I254" s="6">
        <v>11.6778148066319</v>
      </c>
      <c r="J254" s="6">
        <v>11.6778148066319</v>
      </c>
      <c r="K254" s="6">
        <v>11.6778148066319</v>
      </c>
      <c r="L254" s="6">
        <v>11.6778148066319</v>
      </c>
      <c r="M254" s="6">
        <v>11.6778148066319</v>
      </c>
      <c r="N254" s="6">
        <v>0.0</v>
      </c>
      <c r="O254" s="6">
        <v>0.0</v>
      </c>
      <c r="P254" s="6">
        <v>0.0</v>
      </c>
    </row>
    <row r="255">
      <c r="A255" s="6">
        <v>253.0</v>
      </c>
      <c r="B255" s="7">
        <v>44270.0</v>
      </c>
      <c r="C255" s="6">
        <v>843.750395098892</v>
      </c>
      <c r="D255" s="6">
        <v>748.451592600196</v>
      </c>
      <c r="E255" s="6">
        <v>927.925788902772</v>
      </c>
      <c r="F255" s="6">
        <v>843.750395098892</v>
      </c>
      <c r="G255" s="6">
        <v>843.750395098892</v>
      </c>
      <c r="H255" s="6">
        <v>-5.86551142971418</v>
      </c>
      <c r="I255" s="6">
        <v>-5.86551142971418</v>
      </c>
      <c r="J255" s="6">
        <v>-5.86551142971418</v>
      </c>
      <c r="K255" s="6">
        <v>-5.86551142971418</v>
      </c>
      <c r="L255" s="6">
        <v>-5.86551142971418</v>
      </c>
      <c r="M255" s="6">
        <v>-5.86551142971418</v>
      </c>
      <c r="N255" s="6">
        <v>0.0</v>
      </c>
      <c r="O255" s="6">
        <v>0.0</v>
      </c>
      <c r="P255" s="6">
        <v>0.0</v>
      </c>
    </row>
    <row r="256">
      <c r="A256" s="6">
        <v>254.0</v>
      </c>
      <c r="B256" s="7">
        <v>44271.0</v>
      </c>
      <c r="C256" s="6">
        <v>846.207411806461</v>
      </c>
      <c r="D256" s="6">
        <v>760.45219503437</v>
      </c>
      <c r="E256" s="6">
        <v>927.158821376696</v>
      </c>
      <c r="F256" s="6">
        <v>846.198794948066</v>
      </c>
      <c r="G256" s="6">
        <v>846.212802656429</v>
      </c>
      <c r="H256" s="6">
        <v>-2.38867579366671</v>
      </c>
      <c r="I256" s="6">
        <v>-2.38867579366671</v>
      </c>
      <c r="J256" s="6">
        <v>-2.38867579366671</v>
      </c>
      <c r="K256" s="6">
        <v>-2.38867579366671</v>
      </c>
      <c r="L256" s="6">
        <v>-2.38867579366671</v>
      </c>
      <c r="M256" s="6">
        <v>-2.38867579366671</v>
      </c>
      <c r="N256" s="6">
        <v>0.0</v>
      </c>
      <c r="O256" s="6">
        <v>0.0</v>
      </c>
      <c r="P256" s="6">
        <v>0.0</v>
      </c>
    </row>
    <row r="257">
      <c r="A257" s="6">
        <v>255.0</v>
      </c>
      <c r="B257" s="7">
        <v>44272.0</v>
      </c>
      <c r="C257" s="6">
        <v>848.664428514029</v>
      </c>
      <c r="D257" s="6">
        <v>759.767724939003</v>
      </c>
      <c r="E257" s="6">
        <v>933.074609513724</v>
      </c>
      <c r="F257" s="6">
        <v>848.639596759721</v>
      </c>
      <c r="G257" s="6">
        <v>848.686576595425</v>
      </c>
      <c r="H257" s="6">
        <v>-3.49604256713834</v>
      </c>
      <c r="I257" s="6">
        <v>-3.49604256713834</v>
      </c>
      <c r="J257" s="6">
        <v>-3.49604256713834</v>
      </c>
      <c r="K257" s="6">
        <v>-3.49604256713834</v>
      </c>
      <c r="L257" s="6">
        <v>-3.49604256713834</v>
      </c>
      <c r="M257" s="6">
        <v>-3.49604256713834</v>
      </c>
      <c r="N257" s="6">
        <v>0.0</v>
      </c>
      <c r="O257" s="6">
        <v>0.0</v>
      </c>
      <c r="P257" s="6">
        <v>0.0</v>
      </c>
    </row>
    <row r="258">
      <c r="A258" s="6">
        <v>256.0</v>
      </c>
      <c r="B258" s="7">
        <v>44273.0</v>
      </c>
      <c r="C258" s="6">
        <v>851.121445221598</v>
      </c>
      <c r="D258" s="6">
        <v>760.902237587339</v>
      </c>
      <c r="E258" s="6">
        <v>941.602243282907</v>
      </c>
      <c r="F258" s="6">
        <v>851.071897010736</v>
      </c>
      <c r="G258" s="6">
        <v>851.165262242185</v>
      </c>
      <c r="H258" s="6">
        <v>-3.84483797693042</v>
      </c>
      <c r="I258" s="6">
        <v>-3.84483797693042</v>
      </c>
      <c r="J258" s="6">
        <v>-3.84483797693042</v>
      </c>
      <c r="K258" s="6">
        <v>-3.84483797693042</v>
      </c>
      <c r="L258" s="6">
        <v>-3.84483797693042</v>
      </c>
      <c r="M258" s="6">
        <v>-3.84483797693042</v>
      </c>
      <c r="N258" s="6">
        <v>0.0</v>
      </c>
      <c r="O258" s="6">
        <v>0.0</v>
      </c>
      <c r="P258" s="6">
        <v>0.0</v>
      </c>
    </row>
    <row r="259">
      <c r="A259" s="6">
        <v>257.0</v>
      </c>
      <c r="B259" s="7">
        <v>44274.0</v>
      </c>
      <c r="C259" s="6">
        <v>853.578461929166</v>
      </c>
      <c r="D259" s="6">
        <v>761.886210471543</v>
      </c>
      <c r="E259" s="6">
        <v>924.993128902995</v>
      </c>
      <c r="F259" s="6">
        <v>853.506806933901</v>
      </c>
      <c r="G259" s="6">
        <v>853.652563117803</v>
      </c>
      <c r="H259" s="6">
        <v>-7.76056184334082</v>
      </c>
      <c r="I259" s="6">
        <v>-7.76056184334082</v>
      </c>
      <c r="J259" s="6">
        <v>-7.76056184334082</v>
      </c>
      <c r="K259" s="6">
        <v>-7.76056184334082</v>
      </c>
      <c r="L259" s="6">
        <v>-7.76056184334082</v>
      </c>
      <c r="M259" s="6">
        <v>-7.76056184334082</v>
      </c>
      <c r="N259" s="6">
        <v>0.0</v>
      </c>
      <c r="O259" s="6">
        <v>0.0</v>
      </c>
      <c r="P259" s="6">
        <v>0.0</v>
      </c>
    </row>
    <row r="260">
      <c r="A260" s="6">
        <v>258.0</v>
      </c>
      <c r="B260" s="7">
        <v>44275.0</v>
      </c>
      <c r="C260" s="6">
        <v>856.035478636735</v>
      </c>
      <c r="D260" s="6">
        <v>784.410597895375</v>
      </c>
      <c r="E260" s="6">
        <v>956.195953297721</v>
      </c>
      <c r="F260" s="6">
        <v>855.933422868545</v>
      </c>
      <c r="G260" s="6">
        <v>856.134495427363</v>
      </c>
      <c r="H260" s="6">
        <v>11.6778148041014</v>
      </c>
      <c r="I260" s="6">
        <v>11.6778148041014</v>
      </c>
      <c r="J260" s="6">
        <v>11.6778148041014</v>
      </c>
      <c r="K260" s="6">
        <v>11.6778148041014</v>
      </c>
      <c r="L260" s="6">
        <v>11.6778148041014</v>
      </c>
      <c r="M260" s="6">
        <v>11.6778148041014</v>
      </c>
      <c r="N260" s="6">
        <v>0.0</v>
      </c>
      <c r="O260" s="6">
        <v>0.0</v>
      </c>
      <c r="P260" s="6">
        <v>0.0</v>
      </c>
    </row>
    <row r="261">
      <c r="A261" s="6">
        <v>259.0</v>
      </c>
      <c r="B261" s="7">
        <v>44276.0</v>
      </c>
      <c r="C261" s="6">
        <v>858.492495344303</v>
      </c>
      <c r="D261" s="6">
        <v>785.656689015539</v>
      </c>
      <c r="E261" s="6">
        <v>956.616309221442</v>
      </c>
      <c r="F261" s="6">
        <v>858.36476082316</v>
      </c>
      <c r="G261" s="6">
        <v>858.626566599897</v>
      </c>
      <c r="H261" s="6">
        <v>11.6778148066284</v>
      </c>
      <c r="I261" s="6">
        <v>11.6778148066284</v>
      </c>
      <c r="J261" s="6">
        <v>11.6778148066284</v>
      </c>
      <c r="K261" s="6">
        <v>11.6778148066284</v>
      </c>
      <c r="L261" s="6">
        <v>11.6778148066284</v>
      </c>
      <c r="M261" s="6">
        <v>11.6778148066284</v>
      </c>
      <c r="N261" s="6">
        <v>0.0</v>
      </c>
      <c r="O261" s="6">
        <v>0.0</v>
      </c>
      <c r="P261" s="6">
        <v>0.0</v>
      </c>
    </row>
    <row r="262">
      <c r="A262" s="6">
        <v>260.0</v>
      </c>
      <c r="B262" s="7">
        <v>44277.0</v>
      </c>
      <c r="C262" s="6">
        <v>860.949512051872</v>
      </c>
      <c r="D262" s="6">
        <v>768.392566758902</v>
      </c>
      <c r="E262" s="6">
        <v>942.583108958614</v>
      </c>
      <c r="F262" s="6">
        <v>860.791038830963</v>
      </c>
      <c r="G262" s="6">
        <v>861.110303056019</v>
      </c>
      <c r="H262" s="6">
        <v>-5.86551142968088</v>
      </c>
      <c r="I262" s="6">
        <v>-5.86551142968088</v>
      </c>
      <c r="J262" s="6">
        <v>-5.86551142968088</v>
      </c>
      <c r="K262" s="6">
        <v>-5.86551142968088</v>
      </c>
      <c r="L262" s="6">
        <v>-5.86551142968088</v>
      </c>
      <c r="M262" s="6">
        <v>-5.86551142968088</v>
      </c>
      <c r="N262" s="6">
        <v>0.0</v>
      </c>
      <c r="O262" s="6">
        <v>0.0</v>
      </c>
      <c r="P262" s="6">
        <v>0.0</v>
      </c>
    </row>
    <row r="263">
      <c r="A263" s="6">
        <v>261.0</v>
      </c>
      <c r="B263" s="7">
        <v>44278.0</v>
      </c>
      <c r="C263" s="6">
        <v>863.40652875944</v>
      </c>
      <c r="D263" s="6">
        <v>775.502359799851</v>
      </c>
      <c r="E263" s="6">
        <v>949.796393407302</v>
      </c>
      <c r="F263" s="6">
        <v>863.212323055081</v>
      </c>
      <c r="G263" s="6">
        <v>863.600320305572</v>
      </c>
      <c r="H263" s="6">
        <v>-2.38867579367095</v>
      </c>
      <c r="I263" s="6">
        <v>-2.38867579367095</v>
      </c>
      <c r="J263" s="6">
        <v>-2.38867579367095</v>
      </c>
      <c r="K263" s="6">
        <v>-2.38867579367095</v>
      </c>
      <c r="L263" s="6">
        <v>-2.38867579367095</v>
      </c>
      <c r="M263" s="6">
        <v>-2.38867579367095</v>
      </c>
      <c r="N263" s="6">
        <v>0.0</v>
      </c>
      <c r="O263" s="6">
        <v>0.0</v>
      </c>
      <c r="P263" s="6">
        <v>0.0</v>
      </c>
    </row>
    <row r="264">
      <c r="A264" s="6">
        <v>262.0</v>
      </c>
      <c r="B264" s="7">
        <v>44279.0</v>
      </c>
      <c r="C264" s="6">
        <v>865.863545467009</v>
      </c>
      <c r="D264" s="6">
        <v>772.035831036594</v>
      </c>
      <c r="E264" s="6">
        <v>952.165712296447</v>
      </c>
      <c r="F264" s="6">
        <v>865.625977460826</v>
      </c>
      <c r="G264" s="6">
        <v>866.096485538954</v>
      </c>
      <c r="H264" s="6">
        <v>-3.49604256713953</v>
      </c>
      <c r="I264" s="6">
        <v>-3.49604256713953</v>
      </c>
      <c r="J264" s="6">
        <v>-3.49604256713953</v>
      </c>
      <c r="K264" s="6">
        <v>-3.49604256713953</v>
      </c>
      <c r="L264" s="6">
        <v>-3.49604256713953</v>
      </c>
      <c r="M264" s="6">
        <v>-3.49604256713953</v>
      </c>
      <c r="N264" s="6">
        <v>0.0</v>
      </c>
      <c r="O264" s="6">
        <v>0.0</v>
      </c>
      <c r="P264" s="6">
        <v>0.0</v>
      </c>
    </row>
    <row r="265">
      <c r="A265" s="6">
        <v>263.0</v>
      </c>
      <c r="B265" s="7">
        <v>44280.0</v>
      </c>
      <c r="C265" s="6">
        <v>868.320562174577</v>
      </c>
      <c r="D265" s="6">
        <v>778.562197454752</v>
      </c>
      <c r="E265" s="6">
        <v>948.686671092415</v>
      </c>
      <c r="F265" s="6">
        <v>868.042368850709</v>
      </c>
      <c r="G265" s="6">
        <v>868.603449059239</v>
      </c>
      <c r="H265" s="6">
        <v>-3.84483797692924</v>
      </c>
      <c r="I265" s="6">
        <v>-3.84483797692924</v>
      </c>
      <c r="J265" s="6">
        <v>-3.84483797692924</v>
      </c>
      <c r="K265" s="6">
        <v>-3.84483797692924</v>
      </c>
      <c r="L265" s="6">
        <v>-3.84483797692924</v>
      </c>
      <c r="M265" s="6">
        <v>-3.84483797692924</v>
      </c>
      <c r="N265" s="6">
        <v>0.0</v>
      </c>
      <c r="O265" s="6">
        <v>0.0</v>
      </c>
      <c r="P265" s="6">
        <v>0.0</v>
      </c>
    </row>
    <row r="266">
      <c r="A266" s="6">
        <v>264.0</v>
      </c>
      <c r="B266" s="7">
        <v>44281.0</v>
      </c>
      <c r="C266" s="6">
        <v>870.777578882146</v>
      </c>
      <c r="D266" s="6">
        <v>779.166650378222</v>
      </c>
      <c r="E266" s="6">
        <v>954.331289592352</v>
      </c>
      <c r="F266" s="6">
        <v>870.461180040014</v>
      </c>
      <c r="G266" s="6">
        <v>871.096611041168</v>
      </c>
      <c r="H266" s="6">
        <v>-7.76056184332774</v>
      </c>
      <c r="I266" s="6">
        <v>-7.76056184332774</v>
      </c>
      <c r="J266" s="6">
        <v>-7.76056184332774</v>
      </c>
      <c r="K266" s="6">
        <v>-7.76056184332774</v>
      </c>
      <c r="L266" s="6">
        <v>-7.76056184332774</v>
      </c>
      <c r="M266" s="6">
        <v>-7.76056184332774</v>
      </c>
      <c r="N266" s="6">
        <v>0.0</v>
      </c>
      <c r="O266" s="6">
        <v>0.0</v>
      </c>
      <c r="P266" s="6">
        <v>0.0</v>
      </c>
    </row>
    <row r="267">
      <c r="A267" s="6">
        <v>265.0</v>
      </c>
      <c r="B267" s="7">
        <v>44282.0</v>
      </c>
      <c r="C267" s="6">
        <v>873.234595589714</v>
      </c>
      <c r="D267" s="6">
        <v>797.901753284382</v>
      </c>
      <c r="E267" s="6">
        <v>969.954660422272</v>
      </c>
      <c r="F267" s="6">
        <v>872.861199118386</v>
      </c>
      <c r="G267" s="6">
        <v>873.586368038388</v>
      </c>
      <c r="H267" s="6">
        <v>11.6778148041059</v>
      </c>
      <c r="I267" s="6">
        <v>11.6778148041059</v>
      </c>
      <c r="J267" s="6">
        <v>11.6778148041059</v>
      </c>
      <c r="K267" s="6">
        <v>11.6778148041059</v>
      </c>
      <c r="L267" s="6">
        <v>11.6778148041059</v>
      </c>
      <c r="M267" s="6">
        <v>11.6778148041059</v>
      </c>
      <c r="N267" s="6">
        <v>0.0</v>
      </c>
      <c r="O267" s="6">
        <v>0.0</v>
      </c>
      <c r="P267" s="6">
        <v>0.0</v>
      </c>
    </row>
    <row r="268">
      <c r="A268" s="6">
        <v>266.0</v>
      </c>
      <c r="B268" s="7">
        <v>44283.0</v>
      </c>
      <c r="C268" s="6">
        <v>875.691612297283</v>
      </c>
      <c r="D268" s="6">
        <v>802.706381486556</v>
      </c>
      <c r="E268" s="6">
        <v>972.602749996956</v>
      </c>
      <c r="F268" s="6">
        <v>875.258126521346</v>
      </c>
      <c r="G268" s="6">
        <v>876.097181976228</v>
      </c>
      <c r="H268" s="6">
        <v>11.6778148066744</v>
      </c>
      <c r="I268" s="6">
        <v>11.6778148066744</v>
      </c>
      <c r="J268" s="6">
        <v>11.6778148066744</v>
      </c>
      <c r="K268" s="6">
        <v>11.6778148066744</v>
      </c>
      <c r="L268" s="6">
        <v>11.6778148066744</v>
      </c>
      <c r="M268" s="6">
        <v>11.6778148066744</v>
      </c>
      <c r="N268" s="6">
        <v>0.0</v>
      </c>
      <c r="O268" s="6">
        <v>0.0</v>
      </c>
      <c r="P268" s="6">
        <v>0.0</v>
      </c>
    </row>
    <row r="269">
      <c r="A269" s="6">
        <v>267.0</v>
      </c>
      <c r="B269" s="7">
        <v>44284.0</v>
      </c>
      <c r="C269" s="6">
        <v>878.148629004852</v>
      </c>
      <c r="D269" s="6">
        <v>786.534452660486</v>
      </c>
      <c r="E269" s="6">
        <v>958.562963213662</v>
      </c>
      <c r="F269" s="6">
        <v>877.657647508006</v>
      </c>
      <c r="G269" s="6">
        <v>878.623207233544</v>
      </c>
      <c r="H269" s="6">
        <v>-5.8655114296739</v>
      </c>
      <c r="I269" s="6">
        <v>-5.8655114296739</v>
      </c>
      <c r="J269" s="6">
        <v>-5.8655114296739</v>
      </c>
      <c r="K269" s="6">
        <v>-5.8655114296739</v>
      </c>
      <c r="L269" s="6">
        <v>-5.8655114296739</v>
      </c>
      <c r="M269" s="6">
        <v>-5.8655114296739</v>
      </c>
      <c r="N269" s="6">
        <v>0.0</v>
      </c>
      <c r="O269" s="6">
        <v>0.0</v>
      </c>
      <c r="P269" s="6">
        <v>0.0</v>
      </c>
    </row>
    <row r="270">
      <c r="A270" s="6">
        <v>268.0</v>
      </c>
      <c r="B270" s="7">
        <v>44285.0</v>
      </c>
      <c r="C270" s="6">
        <v>880.60564571242</v>
      </c>
      <c r="D270" s="6">
        <v>791.640813533697</v>
      </c>
      <c r="E270" s="6">
        <v>961.677133700544</v>
      </c>
      <c r="F270" s="6">
        <v>880.064521235482</v>
      </c>
      <c r="G270" s="6">
        <v>881.12223241797</v>
      </c>
      <c r="H270" s="6">
        <v>-2.38867579365113</v>
      </c>
      <c r="I270" s="6">
        <v>-2.38867579365113</v>
      </c>
      <c r="J270" s="6">
        <v>-2.38867579365113</v>
      </c>
      <c r="K270" s="6">
        <v>-2.38867579365113</v>
      </c>
      <c r="L270" s="6">
        <v>-2.38867579365113</v>
      </c>
      <c r="M270" s="6">
        <v>-2.38867579365113</v>
      </c>
      <c r="N270" s="6">
        <v>0.0</v>
      </c>
      <c r="O270" s="6">
        <v>0.0</v>
      </c>
      <c r="P270" s="6">
        <v>0.0</v>
      </c>
    </row>
    <row r="271">
      <c r="A271" s="6">
        <v>269.0</v>
      </c>
      <c r="B271" s="7">
        <v>44286.0</v>
      </c>
      <c r="C271" s="6">
        <v>883.062662419988</v>
      </c>
      <c r="D271" s="6">
        <v>793.621640397341</v>
      </c>
      <c r="E271" s="6">
        <v>964.23319434431</v>
      </c>
      <c r="F271" s="6">
        <v>882.450264189211</v>
      </c>
      <c r="G271" s="6">
        <v>883.623002044657</v>
      </c>
      <c r="H271" s="6">
        <v>-3.49604256713895</v>
      </c>
      <c r="I271" s="6">
        <v>-3.49604256713895</v>
      </c>
      <c r="J271" s="6">
        <v>-3.49604256713895</v>
      </c>
      <c r="K271" s="6">
        <v>-3.49604256713895</v>
      </c>
      <c r="L271" s="6">
        <v>-3.49604256713895</v>
      </c>
      <c r="M271" s="6">
        <v>-3.49604256713895</v>
      </c>
      <c r="N271" s="6">
        <v>0.0</v>
      </c>
      <c r="O271" s="6">
        <v>0.0</v>
      </c>
      <c r="P271" s="6">
        <v>0.0</v>
      </c>
    </row>
    <row r="272">
      <c r="A272" s="6">
        <v>270.0</v>
      </c>
      <c r="B272" s="7">
        <v>44287.0</v>
      </c>
      <c r="C272" s="6">
        <v>885.519679127557</v>
      </c>
      <c r="D272" s="6">
        <v>801.047233198335</v>
      </c>
      <c r="E272" s="6">
        <v>964.974377946983</v>
      </c>
      <c r="F272" s="6">
        <v>884.844762085623</v>
      </c>
      <c r="G272" s="6">
        <v>886.130638561074</v>
      </c>
      <c r="H272" s="6">
        <v>-3.84483797694576</v>
      </c>
      <c r="I272" s="6">
        <v>-3.84483797694576</v>
      </c>
      <c r="J272" s="6">
        <v>-3.84483797694576</v>
      </c>
      <c r="K272" s="6">
        <v>-3.84483797694576</v>
      </c>
      <c r="L272" s="6">
        <v>-3.84483797694576</v>
      </c>
      <c r="M272" s="6">
        <v>-3.84483797694576</v>
      </c>
      <c r="N272" s="6">
        <v>0.0</v>
      </c>
      <c r="O272" s="6">
        <v>0.0</v>
      </c>
      <c r="P272" s="6">
        <v>0.0</v>
      </c>
    </row>
    <row r="273">
      <c r="A273" s="6">
        <v>271.0</v>
      </c>
      <c r="B273" s="7">
        <v>44288.0</v>
      </c>
      <c r="C273" s="6">
        <v>887.976695835126</v>
      </c>
      <c r="D273" s="6">
        <v>794.181024213967</v>
      </c>
      <c r="E273" s="6">
        <v>963.145954835969</v>
      </c>
      <c r="F273" s="6">
        <v>887.227912882192</v>
      </c>
      <c r="G273" s="6">
        <v>888.653933511326</v>
      </c>
      <c r="H273" s="6">
        <v>-7.7605618433645</v>
      </c>
      <c r="I273" s="6">
        <v>-7.7605618433645</v>
      </c>
      <c r="J273" s="6">
        <v>-7.7605618433645</v>
      </c>
      <c r="K273" s="6">
        <v>-7.7605618433645</v>
      </c>
      <c r="L273" s="6">
        <v>-7.7605618433645</v>
      </c>
      <c r="M273" s="6">
        <v>-7.7605618433645</v>
      </c>
      <c r="N273" s="6">
        <v>0.0</v>
      </c>
      <c r="O273" s="6">
        <v>0.0</v>
      </c>
      <c r="P273" s="6">
        <v>0.0</v>
      </c>
    </row>
    <row r="274">
      <c r="A274" s="6">
        <v>272.0</v>
      </c>
      <c r="B274" s="7">
        <v>44289.0</v>
      </c>
      <c r="C274" s="6">
        <v>890.433712542694</v>
      </c>
      <c r="D274" s="6">
        <v>810.198592664689</v>
      </c>
      <c r="E274" s="6">
        <v>984.203047163753</v>
      </c>
      <c r="F274" s="6">
        <v>889.618582133905</v>
      </c>
      <c r="G274" s="6">
        <v>891.170389164666</v>
      </c>
      <c r="H274" s="6">
        <v>11.6778148041104</v>
      </c>
      <c r="I274" s="6">
        <v>11.6778148041104</v>
      </c>
      <c r="J274" s="6">
        <v>11.6778148041104</v>
      </c>
      <c r="K274" s="6">
        <v>11.6778148041104</v>
      </c>
      <c r="L274" s="6">
        <v>11.6778148041104</v>
      </c>
      <c r="M274" s="6">
        <v>11.6778148041104</v>
      </c>
      <c r="N274" s="6">
        <v>0.0</v>
      </c>
      <c r="O274" s="6">
        <v>0.0</v>
      </c>
      <c r="P274" s="6">
        <v>0.0</v>
      </c>
    </row>
    <row r="275">
      <c r="A275" s="6">
        <v>273.0</v>
      </c>
      <c r="B275" s="7">
        <v>44290.0</v>
      </c>
      <c r="C275" s="6">
        <v>892.890729250263</v>
      </c>
      <c r="D275" s="6">
        <v>824.760894150005</v>
      </c>
      <c r="E275" s="6">
        <v>997.083707447591</v>
      </c>
      <c r="F275" s="6">
        <v>892.008548691329</v>
      </c>
      <c r="G275" s="6">
        <v>893.678140934405</v>
      </c>
      <c r="H275" s="6">
        <v>11.6778148066708</v>
      </c>
      <c r="I275" s="6">
        <v>11.6778148066708</v>
      </c>
      <c r="J275" s="6">
        <v>11.6778148066708</v>
      </c>
      <c r="K275" s="6">
        <v>11.6778148066708</v>
      </c>
      <c r="L275" s="6">
        <v>11.6778148066708</v>
      </c>
      <c r="M275" s="6">
        <v>11.6778148066708</v>
      </c>
      <c r="N275" s="6">
        <v>0.0</v>
      </c>
      <c r="O275" s="6">
        <v>0.0</v>
      </c>
      <c r="P275" s="6">
        <v>0.0</v>
      </c>
    </row>
    <row r="276">
      <c r="A276" s="6">
        <v>274.0</v>
      </c>
      <c r="B276" s="7">
        <v>44291.0</v>
      </c>
      <c r="C276" s="6">
        <v>895.347745957831</v>
      </c>
      <c r="D276" s="6">
        <v>801.54364953768</v>
      </c>
      <c r="E276" s="6">
        <v>983.037051252218</v>
      </c>
      <c r="F276" s="6">
        <v>894.390980671943</v>
      </c>
      <c r="G276" s="6">
        <v>896.197454817319</v>
      </c>
      <c r="H276" s="6">
        <v>-5.86551142970673</v>
      </c>
      <c r="I276" s="6">
        <v>-5.86551142970673</v>
      </c>
      <c r="J276" s="6">
        <v>-5.86551142970673</v>
      </c>
      <c r="K276" s="6">
        <v>-5.86551142970673</v>
      </c>
      <c r="L276" s="6">
        <v>-5.86551142970673</v>
      </c>
      <c r="M276" s="6">
        <v>-5.86551142970673</v>
      </c>
      <c r="N276" s="6">
        <v>0.0</v>
      </c>
      <c r="O276" s="6">
        <v>0.0</v>
      </c>
      <c r="P276" s="6">
        <v>0.0</v>
      </c>
    </row>
    <row r="277">
      <c r="A277" s="6">
        <v>275.0</v>
      </c>
      <c r="B277" s="7">
        <v>44292.0</v>
      </c>
      <c r="C277" s="6">
        <v>897.8047626654</v>
      </c>
      <c r="D277" s="6">
        <v>805.320075350555</v>
      </c>
      <c r="E277" s="6">
        <v>978.271002367404</v>
      </c>
      <c r="F277" s="6">
        <v>896.778124690798</v>
      </c>
      <c r="G277" s="6">
        <v>898.705706324162</v>
      </c>
      <c r="H277" s="6">
        <v>-2.38867579365537</v>
      </c>
      <c r="I277" s="6">
        <v>-2.38867579365537</v>
      </c>
      <c r="J277" s="6">
        <v>-2.38867579365537</v>
      </c>
      <c r="K277" s="6">
        <v>-2.38867579365537</v>
      </c>
      <c r="L277" s="6">
        <v>-2.38867579365537</v>
      </c>
      <c r="M277" s="6">
        <v>-2.38867579365537</v>
      </c>
      <c r="N277" s="6">
        <v>0.0</v>
      </c>
      <c r="O277" s="6">
        <v>0.0</v>
      </c>
      <c r="P277" s="6">
        <v>0.0</v>
      </c>
    </row>
    <row r="278">
      <c r="A278" s="6">
        <v>276.0</v>
      </c>
      <c r="B278" s="7">
        <v>44293.0</v>
      </c>
      <c r="C278" s="6">
        <v>900.261779372968</v>
      </c>
      <c r="D278" s="6">
        <v>809.230385715167</v>
      </c>
      <c r="E278" s="6">
        <v>985.521020586582</v>
      </c>
      <c r="F278" s="6">
        <v>899.170439632173</v>
      </c>
      <c r="G278" s="6">
        <v>901.224332778468</v>
      </c>
      <c r="H278" s="6">
        <v>-3.49604256714015</v>
      </c>
      <c r="I278" s="6">
        <v>-3.49604256714015</v>
      </c>
      <c r="J278" s="6">
        <v>-3.49604256714015</v>
      </c>
      <c r="K278" s="6">
        <v>-3.49604256714015</v>
      </c>
      <c r="L278" s="6">
        <v>-3.49604256714015</v>
      </c>
      <c r="M278" s="6">
        <v>-3.49604256714015</v>
      </c>
      <c r="N278" s="6">
        <v>0.0</v>
      </c>
      <c r="O278" s="6">
        <v>0.0</v>
      </c>
      <c r="P278" s="6">
        <v>0.0</v>
      </c>
    </row>
    <row r="279">
      <c r="A279" s="6">
        <v>277.0</v>
      </c>
      <c r="B279" s="7">
        <v>44294.0</v>
      </c>
      <c r="C279" s="6">
        <v>902.718796080537</v>
      </c>
      <c r="D279" s="6">
        <v>810.511161619157</v>
      </c>
      <c r="E279" s="6">
        <v>983.718748962709</v>
      </c>
      <c r="F279" s="6">
        <v>901.570624892825</v>
      </c>
      <c r="G279" s="6">
        <v>903.73605609401</v>
      </c>
      <c r="H279" s="6">
        <v>-3.84483797691343</v>
      </c>
      <c r="I279" s="6">
        <v>-3.84483797691343</v>
      </c>
      <c r="J279" s="6">
        <v>-3.84483797691343</v>
      </c>
      <c r="K279" s="6">
        <v>-3.84483797691343</v>
      </c>
      <c r="L279" s="6">
        <v>-3.84483797691343</v>
      </c>
      <c r="M279" s="6">
        <v>-3.84483797691343</v>
      </c>
      <c r="N279" s="6">
        <v>0.0</v>
      </c>
      <c r="O279" s="6">
        <v>0.0</v>
      </c>
      <c r="P279" s="6">
        <v>0.0</v>
      </c>
    </row>
    <row r="280">
      <c r="A280" s="6">
        <v>278.0</v>
      </c>
      <c r="B280" s="7">
        <v>44295.0</v>
      </c>
      <c r="C280" s="6">
        <v>905.175812788105</v>
      </c>
      <c r="D280" s="6">
        <v>813.613046585456</v>
      </c>
      <c r="E280" s="6">
        <v>984.842055147639</v>
      </c>
      <c r="F280" s="6">
        <v>903.967930159935</v>
      </c>
      <c r="G280" s="6">
        <v>906.271932707004</v>
      </c>
      <c r="H280" s="6">
        <v>-7.76056184336913</v>
      </c>
      <c r="I280" s="6">
        <v>-7.76056184336913</v>
      </c>
      <c r="J280" s="6">
        <v>-7.76056184336913</v>
      </c>
      <c r="K280" s="6">
        <v>-7.76056184336913</v>
      </c>
      <c r="L280" s="6">
        <v>-7.76056184336913</v>
      </c>
      <c r="M280" s="6">
        <v>-7.76056184336913</v>
      </c>
      <c r="N280" s="6">
        <v>0.0</v>
      </c>
      <c r="O280" s="6">
        <v>0.0</v>
      </c>
      <c r="P280" s="6">
        <v>0.0</v>
      </c>
    </row>
    <row r="281">
      <c r="A281" s="6">
        <v>279.0</v>
      </c>
      <c r="B281" s="7">
        <v>44296.0</v>
      </c>
      <c r="C281" s="6">
        <v>907.632829495674</v>
      </c>
      <c r="D281" s="6">
        <v>832.838373111379</v>
      </c>
      <c r="E281" s="6">
        <v>1005.98827415285</v>
      </c>
      <c r="F281" s="6">
        <v>906.351723268973</v>
      </c>
      <c r="G281" s="6">
        <v>908.812886829593</v>
      </c>
      <c r="H281" s="6">
        <v>11.6778148041149</v>
      </c>
      <c r="I281" s="6">
        <v>11.6778148041149</v>
      </c>
      <c r="J281" s="6">
        <v>11.6778148041149</v>
      </c>
      <c r="K281" s="6">
        <v>11.6778148041149</v>
      </c>
      <c r="L281" s="6">
        <v>11.6778148041149</v>
      </c>
      <c r="M281" s="6">
        <v>11.6778148041149</v>
      </c>
      <c r="N281" s="6">
        <v>0.0</v>
      </c>
      <c r="O281" s="6">
        <v>0.0</v>
      </c>
      <c r="P281" s="6">
        <v>0.0</v>
      </c>
    </row>
    <row r="282">
      <c r="A282" s="6">
        <v>280.0</v>
      </c>
      <c r="B282" s="7">
        <v>44297.0</v>
      </c>
      <c r="C282" s="6">
        <v>910.089846203242</v>
      </c>
      <c r="D282" s="6">
        <v>831.331580488503</v>
      </c>
      <c r="E282" s="6">
        <v>1005.63756258902</v>
      </c>
      <c r="F282" s="6">
        <v>908.748856954782</v>
      </c>
      <c r="G282" s="6">
        <v>911.351013681401</v>
      </c>
      <c r="H282" s="6">
        <v>11.6778148066434</v>
      </c>
      <c r="I282" s="6">
        <v>11.6778148066434</v>
      </c>
      <c r="J282" s="6">
        <v>11.6778148066434</v>
      </c>
      <c r="K282" s="6">
        <v>11.6778148066434</v>
      </c>
      <c r="L282" s="6">
        <v>11.6778148066434</v>
      </c>
      <c r="M282" s="6">
        <v>11.6778148066434</v>
      </c>
      <c r="N282" s="6">
        <v>0.0</v>
      </c>
      <c r="O282" s="6">
        <v>0.0</v>
      </c>
      <c r="P282" s="6">
        <v>0.0</v>
      </c>
    </row>
  </sheetData>
  <drawing r:id="rId1"/>
</worksheet>
</file>