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ITERACY INDIA\Downloads\"/>
    </mc:Choice>
  </mc:AlternateContent>
  <xr:revisionPtr revIDLastSave="0" documentId="13_ncr:1_{A4F71A18-8CC6-4311-BF2A-07647AC60FB1}" xr6:coauthVersionLast="47" xr6:coauthVersionMax="47" xr10:uidLastSave="{00000000-0000-0000-0000-000000000000}"/>
  <bookViews>
    <workbookView minimized="1" xWindow="4890" yWindow="2450" windowWidth="14400" windowHeight="7360" xr2:uid="{5420CA30-D77E-45ED-B887-FF1235676BC7}"/>
  </bookViews>
  <sheets>
    <sheet name="Sheet1" sheetId="1" r:id="rId1"/>
    <sheet name="Sheet2" sheetId="2" r:id="rId2"/>
  </sheets>
  <definedNames>
    <definedName name="_xlnm._FilterDatabase" localSheetId="0" hidden="1">Sheet1!$G$3:$T$17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1" l="1"/>
  <c r="D95" i="1"/>
  <c r="D84" i="1" l="1"/>
  <c r="C84" i="1"/>
  <c r="D81" i="1"/>
  <c r="C81" i="1"/>
  <c r="H2" i="1"/>
  <c r="D64" i="1"/>
  <c r="C64" i="1"/>
  <c r="D62" i="1"/>
  <c r="C61" i="1"/>
  <c r="O48" i="1"/>
  <c r="N48" i="1"/>
  <c r="Q47" i="1"/>
  <c r="P47" i="1"/>
  <c r="O47" i="1"/>
  <c r="N47" i="1"/>
  <c r="P22" i="1"/>
  <c r="P20" i="1"/>
  <c r="Q31" i="1"/>
  <c r="P31" i="1"/>
  <c r="O31" i="1"/>
  <c r="N31" i="1"/>
  <c r="D51" i="1"/>
  <c r="D49" i="1"/>
  <c r="Q37" i="1"/>
  <c r="P37" i="1"/>
  <c r="O37" i="1"/>
  <c r="N37" i="1"/>
  <c r="E35" i="1" l="1"/>
  <c r="D35" i="1"/>
  <c r="C35" i="1"/>
  <c r="B35" i="1"/>
  <c r="T12" i="1"/>
  <c r="T7" i="1"/>
  <c r="N32" i="1"/>
  <c r="S7" i="1" l="1"/>
  <c r="S10" i="1"/>
  <c r="S9" i="1"/>
  <c r="S8" i="1"/>
  <c r="S5" i="1"/>
  <c r="S4" i="1"/>
  <c r="O28" i="1"/>
  <c r="O27" i="1"/>
  <c r="T16" i="1" l="1"/>
  <c r="S16" i="1"/>
</calcChain>
</file>

<file path=xl/sharedStrings.xml><?xml version="1.0" encoding="utf-8"?>
<sst xmlns="http://schemas.openxmlformats.org/spreadsheetml/2006/main" count="295" uniqueCount="68">
  <si>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</si>
  <si>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</si>
  <si>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</si>
  <si>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</si>
  <si>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</si>
  <si>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</si>
  <si>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</si>
  <si>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</si>
  <si>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</si>
  <si>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</si>
  <si>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</si>
  <si>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</si>
  <si>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</si>
  <si>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</si>
  <si>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</si>
  <si>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</si>
  <si>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</si>
  <si>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</si>
  <si>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</si>
  <si>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</si>
  <si>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</si>
  <si>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</si>
  <si>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</si>
  <si>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</si>
  <si>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</si>
  <si>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</si>
  <si>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</si>
  <si>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</si>
  <si>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</si>
  <si>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</si>
  <si>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</si>
  <si>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</si>
  <si>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</si>
  <si>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</si>
  <si>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</si>
  <si>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</si>
  <si>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</si>
  <si>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</si>
  <si>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</si>
  <si>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</si>
  <si>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</si>
  <si>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</si>
  <si>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</si>
  <si>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</si>
  <si>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</si>
  <si>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</si>
  <si>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</si>
  <si>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</si>
  <si>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</si>
  <si>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</si>
  <si>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</si>
  <si>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</si>
  <si>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</si>
  <si>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</si>
  <si>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</si>
  <si>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</si>
  <si>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</si>
  <si>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</si>
  <si>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</si>
  <si>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</si>
  <si>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</si>
  <si>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</si>
  <si>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kerala</t>
  </si>
  <si>
    <t>State</t>
  </si>
  <si>
    <t>state</t>
  </si>
  <si>
    <t>gujarat</t>
  </si>
  <si>
    <t>population</t>
  </si>
  <si>
    <t>gender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</si>
</sst>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" fillId="0" borderId="2" xfId="0" applyFont="1" applyBorder="1"/>
    <xf numFmtId="1" fontId="0" fillId="0" borderId="13" xfId="0" applyNumberFormat="1" applyBorder="1"/>
    <xf numFmtId="3" fontId="0" fillId="0" borderId="0" xfId="0" applyNumberFormat="1"/>
    <xf numFmtId="0" fontId="2" fillId="3" borderId="25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0" fillId="2" borderId="25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25" xfId="0" applyBorder="1"/>
    <xf numFmtId="0" fontId="0" fillId="0" borderId="23" xfId="0" applyBorder="1"/>
    <xf numFmtId="0" fontId="0" fillId="0" borderId="24" xfId="0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5" xfId="0" applyFont="1" applyFill="1" applyBorder="1"/>
    <xf numFmtId="0" fontId="0" fillId="2" borderId="23" xfId="0" applyFont="1" applyFill="1" applyBorder="1"/>
    <xf numFmtId="0" fontId="0" fillId="2" borderId="24" xfId="0" applyFont="1" applyFill="1" applyBorder="1"/>
    <xf numFmtId="0" fontId="0" fillId="0" borderId="25" xfId="0" applyFont="1" applyBorder="1"/>
    <xf numFmtId="0" fontId="0" fillId="0" borderId="23" xfId="0" applyFont="1" applyBorder="1"/>
    <xf numFmtId="0" fontId="0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5BF7DB-B885-4DBD-9226-2FCB5B035DE2}" name="Population_Data" displayName="Population_Data" ref="A1:E34" totalsRowShown="0">
  <autoFilter ref="A1:E34" xr:uid="{105BF7DB-B885-4DBD-9226-2FCB5B035DE2}"/>
  <tableColumns count="5">
    <tableColumn id="1" xr3:uid="{A82E935F-5CAC-462E-AADA-93C6249AEBA2}" name="State/UT"/>
    <tableColumn id="2" xr3:uid="{68BB4A8E-6E3A-4F72-AA02-9074EE0D52A6}" name="Population"/>
    <tableColumn id="3" xr3:uid="{1FE344F0-847D-4F89-86AD-181515BBBB35}" name="Male Population"/>
    <tableColumn id="4" xr3:uid="{6E4CA45D-C48E-44C7-9E3D-3F88AD572ADC}" name="Female Population"/>
    <tableColumn id="5" xr3:uid="{8BF3C3EA-349B-4973-A488-F40160CD2DE7}" name="Gender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AH95"/>
  <sheetViews>
    <sheetView tabSelected="1" topLeftCell="A88" zoomScale="115" zoomScaleNormal="100" workbookViewId="0">
      <selection activeCell="C95" sqref="C95"/>
    </sheetView>
  </sheetViews>
  <sheetFormatPr defaultRowHeight="14.5" x14ac:dyDescent="0.35"/>
  <cols>
    <col min="1" max="1" width="16.54296875" bestFit="1" customWidth="1"/>
    <col min="2" max="2" width="16.81640625" bestFit="1" customWidth="1"/>
    <col min="3" max="3" width="13.6328125" bestFit="1" customWidth="1"/>
    <col min="4" max="4" width="16.08984375" bestFit="1" customWidth="1"/>
    <col min="5" max="5" width="9.08984375" bestFit="1" customWidth="1"/>
    <col min="6" max="6" width="10.08984375" bestFit="1" customWidth="1"/>
    <col min="7" max="7" width="11.26953125" bestFit="1" customWidth="1"/>
    <col min="8" max="8" width="32.453125" bestFit="1" customWidth="1"/>
    <col min="9" max="9" width="9.08984375" bestFit="1" customWidth="1"/>
    <col min="10" max="10" width="8.08984375" bestFit="1" customWidth="1"/>
    <col min="11" max="12" width="9.08984375" bestFit="1" customWidth="1"/>
    <col min="13" max="13" width="15.6328125" bestFit="1" customWidth="1"/>
    <col min="14" max="14" width="15.26953125" bestFit="1" customWidth="1"/>
    <col min="15" max="17" width="9.08984375" bestFit="1" customWidth="1"/>
    <col min="18" max="18" width="11.81640625" bestFit="1" customWidth="1"/>
    <col min="19" max="19" width="14.1796875" bestFit="1" customWidth="1"/>
    <col min="20" max="20" width="11.08984375" bestFit="1" customWidth="1"/>
    <col min="21" max="21" width="8.08984375" bestFit="1" customWidth="1"/>
    <col min="22" max="22" width="9.453125" bestFit="1" customWidth="1"/>
    <col min="23" max="23" width="8.08984375" bestFit="1" customWidth="1"/>
    <col min="24" max="24" width="8.453125" bestFit="1" customWidth="1"/>
    <col min="25" max="27" width="9.08984375" bestFit="1" customWidth="1"/>
    <col min="28" max="28" width="7.08984375" bestFit="1" customWidth="1"/>
    <col min="29" max="29" width="9.90625" bestFit="1" customWidth="1"/>
    <col min="30" max="30" width="9.08984375" bestFit="1" customWidth="1"/>
    <col min="31" max="31" width="8.08984375" bestFit="1" customWidth="1"/>
    <col min="32" max="32" width="12" bestFit="1" customWidth="1"/>
    <col min="33" max="33" width="10.90625" bestFit="1" customWidth="1"/>
    <col min="34" max="34" width="10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42</v>
      </c>
    </row>
    <row r="2" spans="1:20" ht="15" thickBot="1" x14ac:dyDescent="0.4">
      <c r="A2" t="s">
        <v>34</v>
      </c>
      <c r="B2">
        <v>380581</v>
      </c>
      <c r="C2">
        <v>202871</v>
      </c>
      <c r="D2">
        <v>177710</v>
      </c>
      <c r="E2">
        <v>876</v>
      </c>
      <c r="G2" t="s">
        <v>65</v>
      </c>
      <c r="H2">
        <f>VLOOKUP(G2,Population_Data[],4,0)</f>
        <v>28948432</v>
      </c>
    </row>
    <row r="3" spans="1:20" ht="15" thickBot="1" x14ac:dyDescent="0.4">
      <c r="A3" t="s">
        <v>13</v>
      </c>
      <c r="B3">
        <v>49386799</v>
      </c>
      <c r="C3">
        <v>24831408</v>
      </c>
      <c r="D3">
        <v>24555391</v>
      </c>
      <c r="E3">
        <v>989</v>
      </c>
      <c r="G3" s="31" t="s">
        <v>40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3"/>
      <c r="S3" s="4" t="s">
        <v>41</v>
      </c>
    </row>
    <row r="4" spans="1:20" x14ac:dyDescent="0.35">
      <c r="A4" t="s">
        <v>31</v>
      </c>
      <c r="B4">
        <v>1383727</v>
      </c>
      <c r="C4">
        <v>713912</v>
      </c>
      <c r="D4">
        <v>669815</v>
      </c>
      <c r="E4">
        <v>938</v>
      </c>
      <c r="G4" s="37" t="s">
        <v>37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9"/>
      <c r="S4" s="5">
        <f>SUM(Sheet1!$B$2:$B$34)</f>
        <v>1208264978</v>
      </c>
      <c r="T4" s="6"/>
    </row>
    <row r="5" spans="1:20" x14ac:dyDescent="0.35">
      <c r="A5" t="s">
        <v>18</v>
      </c>
      <c r="B5">
        <v>31205576</v>
      </c>
      <c r="C5">
        <v>15939443</v>
      </c>
      <c r="D5">
        <v>15266133</v>
      </c>
      <c r="E5">
        <v>958</v>
      </c>
      <c r="G5" s="19" t="s">
        <v>38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1"/>
      <c r="S5" s="1">
        <f>COUNTA(Sheet1!$A$2:$A$34)</f>
        <v>33</v>
      </c>
    </row>
    <row r="6" spans="1:20" x14ac:dyDescent="0.35">
      <c r="A6" t="s">
        <v>6</v>
      </c>
      <c r="B6">
        <v>104099452</v>
      </c>
      <c r="C6">
        <v>54278157</v>
      </c>
      <c r="D6">
        <v>49821295</v>
      </c>
      <c r="E6">
        <v>919</v>
      </c>
      <c r="G6" s="19" t="s">
        <v>39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  <c r="S6" s="1"/>
    </row>
    <row r="7" spans="1:20" x14ac:dyDescent="0.35">
      <c r="A7" t="s">
        <v>20</v>
      </c>
      <c r="B7">
        <v>25545198</v>
      </c>
      <c r="C7">
        <v>12827915</v>
      </c>
      <c r="D7">
        <v>12717283</v>
      </c>
      <c r="E7">
        <v>992</v>
      </c>
      <c r="G7" s="19" t="s">
        <v>43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1"/>
      <c r="S7" s="1">
        <f>SUMIF(Sheet1!$E$2:$E$34,"&gt;950",Sheet1!$B$2:$B$34)</f>
        <v>378671998</v>
      </c>
      <c r="T7">
        <f>SUMIF(Sheet1!$E$2:$E$34,"&gt;950",Sheet1!$B$2:$B$34)</f>
        <v>378671998</v>
      </c>
    </row>
    <row r="8" spans="1:20" x14ac:dyDescent="0.35">
      <c r="A8" t="s">
        <v>35</v>
      </c>
      <c r="B8">
        <v>585764</v>
      </c>
      <c r="C8">
        <v>344669</v>
      </c>
      <c r="D8">
        <v>241095</v>
      </c>
      <c r="E8">
        <v>700</v>
      </c>
      <c r="G8" s="19" t="s">
        <v>45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1">
        <f>COUNTIF(Sheet1!$B$2:$B$34,"&gt;50000000")</f>
        <v>9</v>
      </c>
    </row>
    <row r="9" spans="1:20" x14ac:dyDescent="0.35">
      <c r="A9" t="s">
        <v>22</v>
      </c>
      <c r="B9">
        <v>16787941</v>
      </c>
      <c r="C9">
        <v>8987326</v>
      </c>
      <c r="D9">
        <v>7800615</v>
      </c>
      <c r="E9">
        <v>868</v>
      </c>
      <c r="G9" s="19" t="s">
        <v>44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1"/>
      <c r="S9" s="1">
        <f>AVERAGEIF(Sheet1!$E$2:$E$34,"&lt;950",Sheet1!$B$2:$B$34)</f>
        <v>43430403.823529415</v>
      </c>
    </row>
    <row r="10" spans="1:20" x14ac:dyDescent="0.35">
      <c r="A10" t="s">
        <v>30</v>
      </c>
      <c r="B10">
        <v>1458545</v>
      </c>
      <c r="C10">
        <v>739140</v>
      </c>
      <c r="D10">
        <v>719405</v>
      </c>
      <c r="E10">
        <v>973</v>
      </c>
      <c r="G10" s="19" t="s">
        <v>46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1"/>
      <c r="S10" s="1">
        <f>SUMIFS(Sheet1!$B$2:$B$34,Sheet1!$E$2:$E$34,"&gt;950",Sheet1!$B$2:$B$34,"&lt;50000000")</f>
        <v>245429671</v>
      </c>
    </row>
    <row r="11" spans="1:20" x14ac:dyDescent="0.35">
      <c r="A11" t="s">
        <v>12</v>
      </c>
      <c r="B11">
        <v>60439692</v>
      </c>
      <c r="C11">
        <v>31491260</v>
      </c>
      <c r="D11">
        <v>28948432</v>
      </c>
      <c r="E11">
        <v>920</v>
      </c>
      <c r="G11" s="19" t="s">
        <v>48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1"/>
      <c r="S11" s="1"/>
    </row>
    <row r="12" spans="1:20" x14ac:dyDescent="0.35">
      <c r="A12" t="s">
        <v>21</v>
      </c>
      <c r="B12">
        <v>25351462</v>
      </c>
      <c r="C12">
        <v>13494734</v>
      </c>
      <c r="D12">
        <v>11856728</v>
      </c>
      <c r="E12">
        <v>879</v>
      </c>
      <c r="G12" s="19" t="s">
        <v>47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  <c r="S12" s="1"/>
      <c r="T12">
        <f>AVERAGEIFS(Sheet1!$B$2:$B$34,Sheet1!$C$2:$C$34,"&gt;10000000",Sheet1!$E$2:$E$34,"&lt;950")</f>
        <v>78220444.222222224</v>
      </c>
    </row>
    <row r="13" spans="1:20" x14ac:dyDescent="0.35">
      <c r="A13" t="s">
        <v>25</v>
      </c>
      <c r="B13">
        <v>6864602</v>
      </c>
      <c r="C13">
        <v>3481873</v>
      </c>
      <c r="D13">
        <v>3382729</v>
      </c>
      <c r="E13">
        <v>972</v>
      </c>
      <c r="G13" s="19" t="s">
        <v>50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1"/>
    </row>
    <row r="14" spans="1:20" x14ac:dyDescent="0.35">
      <c r="A14" t="s">
        <v>23</v>
      </c>
      <c r="B14">
        <v>12541302</v>
      </c>
      <c r="C14">
        <v>6640662</v>
      </c>
      <c r="D14">
        <v>5900640</v>
      </c>
      <c r="E14">
        <v>889</v>
      </c>
      <c r="G14" s="19" t="s">
        <v>49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1"/>
      <c r="S14" s="1"/>
    </row>
    <row r="15" spans="1:20" x14ac:dyDescent="0.35">
      <c r="A15" t="s">
        <v>17</v>
      </c>
      <c r="B15">
        <v>32988134</v>
      </c>
      <c r="C15">
        <v>16930315</v>
      </c>
      <c r="D15">
        <v>16057819</v>
      </c>
      <c r="E15">
        <v>948</v>
      </c>
      <c r="G15" s="19" t="s">
        <v>56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1"/>
    </row>
    <row r="16" spans="1:20" x14ac:dyDescent="0.35">
      <c r="A16" t="s">
        <v>11</v>
      </c>
      <c r="B16">
        <v>61095297</v>
      </c>
      <c r="C16">
        <v>30966657</v>
      </c>
      <c r="D16">
        <v>30128640</v>
      </c>
      <c r="E16">
        <v>973</v>
      </c>
      <c r="G16" s="19" t="s">
        <v>60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  <c r="S16" s="1">
        <f>B32/S4*100</f>
        <v>16.537129242191774</v>
      </c>
      <c r="T16">
        <f>B32/S4*100</f>
        <v>16.537129242191774</v>
      </c>
    </row>
    <row r="17" spans="1:19" ht="15" thickBot="1" x14ac:dyDescent="0.4">
      <c r="A17" t="s">
        <v>16</v>
      </c>
      <c r="B17">
        <v>33406061</v>
      </c>
      <c r="C17">
        <v>16027412</v>
      </c>
      <c r="D17">
        <v>17378649</v>
      </c>
      <c r="E17">
        <v>1084</v>
      </c>
      <c r="G17" s="22" t="s">
        <v>61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"/>
    </row>
    <row r="18" spans="1:19" ht="15" thickBot="1" x14ac:dyDescent="0.4">
      <c r="A18" t="s">
        <v>36</v>
      </c>
      <c r="B18">
        <v>64473</v>
      </c>
      <c r="C18">
        <v>33123</v>
      </c>
      <c r="D18">
        <v>31350</v>
      </c>
      <c r="E18">
        <v>947</v>
      </c>
    </row>
    <row r="19" spans="1:19" ht="15" thickBot="1" x14ac:dyDescent="0.4">
      <c r="A19" t="s">
        <v>8</v>
      </c>
      <c r="B19">
        <v>72626809</v>
      </c>
      <c r="C19">
        <v>37612306</v>
      </c>
      <c r="D19">
        <v>35014503</v>
      </c>
      <c r="E19">
        <v>931</v>
      </c>
      <c r="G19" s="25" t="s">
        <v>57</v>
      </c>
      <c r="H19" s="26"/>
      <c r="I19" s="26"/>
      <c r="J19" s="26"/>
      <c r="K19" s="26"/>
      <c r="L19" s="26"/>
      <c r="M19" s="26"/>
      <c r="N19" s="27"/>
      <c r="O19" s="4" t="s">
        <v>41</v>
      </c>
    </row>
    <row r="20" spans="1:19" x14ac:dyDescent="0.35">
      <c r="A20" t="s">
        <v>5</v>
      </c>
      <c r="B20">
        <v>112374333</v>
      </c>
      <c r="C20">
        <v>58243056</v>
      </c>
      <c r="D20">
        <v>54131277</v>
      </c>
      <c r="E20">
        <v>931</v>
      </c>
      <c r="G20" s="34" t="s">
        <v>51</v>
      </c>
      <c r="H20" s="35"/>
      <c r="I20" s="35"/>
      <c r="J20" s="35"/>
      <c r="K20" s="35"/>
      <c r="L20" s="35"/>
      <c r="M20" s="35"/>
      <c r="N20" s="36"/>
      <c r="O20" s="3" t="s">
        <v>62</v>
      </c>
      <c r="P20">
        <f>VLOOKUP(O20,Population_Data[],2,0)</f>
        <v>33406061</v>
      </c>
    </row>
    <row r="21" spans="1:19" x14ac:dyDescent="0.35">
      <c r="A21" t="s">
        <v>28</v>
      </c>
      <c r="B21">
        <v>2570390</v>
      </c>
      <c r="C21">
        <v>1290171</v>
      </c>
      <c r="D21">
        <v>1280219</v>
      </c>
      <c r="E21">
        <v>992</v>
      </c>
      <c r="G21" s="19" t="s">
        <v>52</v>
      </c>
      <c r="H21" s="20"/>
      <c r="I21" s="20"/>
      <c r="J21" s="20"/>
      <c r="K21" s="20"/>
      <c r="L21" s="20"/>
      <c r="M21" s="20"/>
      <c r="N21" s="21"/>
      <c r="O21" s="1" t="s">
        <v>5</v>
      </c>
    </row>
    <row r="22" spans="1:19" x14ac:dyDescent="0.35">
      <c r="A22" t="s">
        <v>27</v>
      </c>
      <c r="B22">
        <v>2966889</v>
      </c>
      <c r="C22">
        <v>1491832</v>
      </c>
      <c r="D22">
        <v>1475057</v>
      </c>
      <c r="E22">
        <v>989</v>
      </c>
      <c r="G22" s="19" t="s">
        <v>53</v>
      </c>
      <c r="H22" s="20"/>
      <c r="I22" s="20"/>
      <c r="J22" s="20"/>
      <c r="K22" s="20"/>
      <c r="L22" s="20"/>
      <c r="M22" s="20"/>
      <c r="N22" s="21"/>
      <c r="O22" s="1" t="s">
        <v>9</v>
      </c>
      <c r="P22">
        <f>VLOOKUP(O22,Population_Data[],4,0)</f>
        <v>36009055</v>
      </c>
    </row>
    <row r="23" spans="1:19" x14ac:dyDescent="0.35">
      <c r="A23" t="s">
        <v>32</v>
      </c>
      <c r="B23">
        <v>1097206</v>
      </c>
      <c r="C23">
        <v>555339</v>
      </c>
      <c r="D23">
        <v>541867</v>
      </c>
      <c r="E23">
        <v>976</v>
      </c>
      <c r="G23" s="19" t="s">
        <v>54</v>
      </c>
      <c r="H23" s="20"/>
      <c r="I23" s="20"/>
      <c r="J23" s="20"/>
      <c r="K23" s="20"/>
      <c r="L23" s="20"/>
      <c r="M23" s="20"/>
      <c r="N23" s="21"/>
      <c r="O23" s="1"/>
    </row>
    <row r="24" spans="1:19" x14ac:dyDescent="0.35">
      <c r="A24" t="s">
        <v>29</v>
      </c>
      <c r="B24">
        <v>1978502</v>
      </c>
      <c r="C24">
        <v>1024649</v>
      </c>
      <c r="D24">
        <v>953853</v>
      </c>
      <c r="E24">
        <v>931</v>
      </c>
      <c r="G24" s="19" t="s">
        <v>58</v>
      </c>
      <c r="H24" s="20"/>
      <c r="I24" s="20"/>
      <c r="J24" s="20"/>
      <c r="K24" s="20"/>
      <c r="L24" s="20"/>
      <c r="M24" s="20"/>
      <c r="N24" s="21"/>
      <c r="O24" s="1"/>
    </row>
    <row r="25" spans="1:19" x14ac:dyDescent="0.35">
      <c r="A25" t="s">
        <v>14</v>
      </c>
      <c r="B25">
        <v>41974218</v>
      </c>
      <c r="C25">
        <v>21212136</v>
      </c>
      <c r="D25">
        <v>20762082</v>
      </c>
      <c r="E25">
        <v>979</v>
      </c>
      <c r="G25" s="28"/>
      <c r="H25" s="29"/>
      <c r="I25" s="29"/>
      <c r="J25" s="29"/>
      <c r="K25" s="29"/>
      <c r="L25" s="29"/>
      <c r="M25" s="29"/>
      <c r="N25" s="30"/>
      <c r="O25" s="1"/>
    </row>
    <row r="26" spans="1:19" x14ac:dyDescent="0.35">
      <c r="A26" t="s">
        <v>19</v>
      </c>
      <c r="B26">
        <v>27743338</v>
      </c>
      <c r="C26">
        <v>14639465</v>
      </c>
      <c r="D26">
        <v>13103873</v>
      </c>
      <c r="E26">
        <v>895</v>
      </c>
      <c r="G26" s="19" t="s">
        <v>55</v>
      </c>
      <c r="H26" s="20"/>
      <c r="I26" s="20"/>
      <c r="J26" s="20"/>
      <c r="K26" s="20"/>
      <c r="L26" s="20"/>
      <c r="M26" s="20"/>
      <c r="N26" s="21"/>
      <c r="O26" s="1"/>
    </row>
    <row r="27" spans="1:19" x14ac:dyDescent="0.35">
      <c r="A27" t="s">
        <v>10</v>
      </c>
      <c r="B27">
        <v>68548437</v>
      </c>
      <c r="C27">
        <v>35550997</v>
      </c>
      <c r="D27">
        <v>32997440</v>
      </c>
      <c r="E27">
        <v>928</v>
      </c>
      <c r="G27" s="28" t="s">
        <v>16</v>
      </c>
      <c r="H27" s="29"/>
      <c r="I27" s="29"/>
      <c r="J27" s="29"/>
      <c r="K27" s="29"/>
      <c r="L27" s="29"/>
      <c r="M27" s="29"/>
      <c r="N27" s="30"/>
      <c r="O27" s="1">
        <f>VLOOKUP(G27,Sheet1!$A$2:$E$34,2,0)</f>
        <v>33406061</v>
      </c>
    </row>
    <row r="28" spans="1:19" ht="15" thickBot="1" x14ac:dyDescent="0.4">
      <c r="A28" t="s">
        <v>33</v>
      </c>
      <c r="B28">
        <v>610577</v>
      </c>
      <c r="C28">
        <v>323070</v>
      </c>
      <c r="D28">
        <v>287507</v>
      </c>
      <c r="E28">
        <v>890</v>
      </c>
      <c r="G28" s="16" t="s">
        <v>59</v>
      </c>
      <c r="H28" s="17"/>
      <c r="I28" s="17"/>
      <c r="J28" s="17"/>
      <c r="K28" s="17"/>
      <c r="L28" s="17"/>
      <c r="M28" s="17"/>
      <c r="N28" s="18"/>
      <c r="O28" s="2">
        <f>VLOOKUP(G28,Sheet1!$A$2:$E$34,2,0)</f>
        <v>33406061</v>
      </c>
    </row>
    <row r="29" spans="1:19" x14ac:dyDescent="0.35">
      <c r="A29" t="s">
        <v>9</v>
      </c>
      <c r="B29">
        <v>72147030</v>
      </c>
      <c r="C29">
        <v>36137975</v>
      </c>
      <c r="D29">
        <v>36009055</v>
      </c>
      <c r="E29">
        <v>996</v>
      </c>
    </row>
    <row r="30" spans="1:19" x14ac:dyDescent="0.35">
      <c r="A30" t="s">
        <v>15</v>
      </c>
      <c r="B30">
        <v>35193978</v>
      </c>
      <c r="C30">
        <v>17611633</v>
      </c>
      <c r="D30">
        <v>17582345</v>
      </c>
      <c r="E30">
        <v>998</v>
      </c>
      <c r="M30" t="s">
        <v>63</v>
      </c>
      <c r="N30" t="s">
        <v>1</v>
      </c>
      <c r="O30" t="s">
        <v>2</v>
      </c>
      <c r="P30" t="s">
        <v>3</v>
      </c>
      <c r="Q30" t="s">
        <v>42</v>
      </c>
    </row>
    <row r="31" spans="1:19" x14ac:dyDescent="0.35">
      <c r="A31" t="s">
        <v>26</v>
      </c>
      <c r="B31">
        <v>3673917</v>
      </c>
      <c r="C31">
        <v>1874376</v>
      </c>
      <c r="D31">
        <v>1799541</v>
      </c>
      <c r="E31">
        <v>960</v>
      </c>
      <c r="M31" t="s">
        <v>15</v>
      </c>
      <c r="N31">
        <f>VLOOKUP(M31,Population_Data[],2,0)</f>
        <v>35193978</v>
      </c>
      <c r="O31">
        <f>VLOOKUP(M31,Population_Data[],3,0)</f>
        <v>17611633</v>
      </c>
      <c r="P31">
        <f>VLOOKUP(M31,Population_Data[],4,0)</f>
        <v>17582345</v>
      </c>
      <c r="Q31">
        <f>VLOOKUP(M31,Population_Data[],5,0)</f>
        <v>998</v>
      </c>
    </row>
    <row r="32" spans="1:19" x14ac:dyDescent="0.35">
      <c r="A32" t="s">
        <v>4</v>
      </c>
      <c r="B32">
        <v>199812341</v>
      </c>
      <c r="C32">
        <v>104596415</v>
      </c>
      <c r="D32">
        <v>95215926</v>
      </c>
      <c r="E32">
        <v>912</v>
      </c>
      <c r="M32" t="s">
        <v>16</v>
      </c>
      <c r="N32">
        <f>VLOOKUP(M32,Sheet1!$A$2:$E$34,2,0)</f>
        <v>33406061</v>
      </c>
    </row>
    <row r="33" spans="1:34" x14ac:dyDescent="0.35">
      <c r="A33" t="s">
        <v>24</v>
      </c>
      <c r="B33">
        <v>10086292</v>
      </c>
      <c r="C33">
        <v>5137773</v>
      </c>
      <c r="D33">
        <v>4948519</v>
      </c>
      <c r="E33">
        <v>963</v>
      </c>
    </row>
    <row r="34" spans="1:34" x14ac:dyDescent="0.35">
      <c r="A34" t="s">
        <v>7</v>
      </c>
      <c r="B34">
        <v>91276115</v>
      </c>
      <c r="C34">
        <v>46809027</v>
      </c>
      <c r="D34">
        <v>44467088</v>
      </c>
      <c r="E34">
        <v>950</v>
      </c>
    </row>
    <row r="35" spans="1:34" x14ac:dyDescent="0.35">
      <c r="B35">
        <f>SUBTOTAL(109,Sheet1!$B$2:$B$34)</f>
        <v>1208264978</v>
      </c>
      <c r="C35">
        <f>SUBTOTAL(109,Sheet1!$C$2:$C$34)</f>
        <v>622041097</v>
      </c>
      <c r="D35">
        <f>SUBTOTAL(109,Sheet1!$D$2:$D$34)</f>
        <v>586223881</v>
      </c>
      <c r="E35">
        <f>SUBTOTAL(101,Sheet1!$E$2:$E$34)</f>
        <v>940.78787878787875</v>
      </c>
    </row>
    <row r="36" spans="1:34" x14ac:dyDescent="0.35">
      <c r="M36" t="s">
        <v>63</v>
      </c>
      <c r="N36" t="s">
        <v>1</v>
      </c>
      <c r="O36" t="s">
        <v>2</v>
      </c>
      <c r="P36" t="s">
        <v>3</v>
      </c>
      <c r="Q36" t="s">
        <v>42</v>
      </c>
    </row>
    <row r="37" spans="1:34" x14ac:dyDescent="0.35">
      <c r="M37" t="s">
        <v>21</v>
      </c>
      <c r="N37">
        <f>VLOOKUP(M37,Sheet1!$A$2:$E$34,2,0)</f>
        <v>25351462</v>
      </c>
      <c r="O37">
        <f>VLOOKUP(M37,Sheet1!$A$2:$E$34,3,0)</f>
        <v>13494734</v>
      </c>
      <c r="P37">
        <f>VLOOKUP(M37,Sheet1!$A$2:$E$34,4,0)</f>
        <v>11856728</v>
      </c>
      <c r="Q37">
        <f>VLOOKUP(M37,Sheet1!$A$2:$E$34,5,0)</f>
        <v>879</v>
      </c>
    </row>
    <row r="40" spans="1:34" x14ac:dyDescent="0.35">
      <c r="A40" s="7" t="s">
        <v>0</v>
      </c>
      <c r="B40" s="10" t="s">
        <v>34</v>
      </c>
      <c r="C40" s="13" t="s">
        <v>13</v>
      </c>
      <c r="D40" s="10" t="s">
        <v>31</v>
      </c>
      <c r="E40" s="13" t="s">
        <v>18</v>
      </c>
      <c r="F40" s="10" t="s">
        <v>6</v>
      </c>
      <c r="G40" s="13" t="s">
        <v>20</v>
      </c>
      <c r="H40" s="10" t="s">
        <v>35</v>
      </c>
      <c r="I40" s="13" t="s">
        <v>22</v>
      </c>
      <c r="J40" s="10" t="s">
        <v>30</v>
      </c>
      <c r="K40" s="13" t="s">
        <v>12</v>
      </c>
      <c r="L40" s="10" t="s">
        <v>21</v>
      </c>
      <c r="M40" s="13" t="s">
        <v>25</v>
      </c>
      <c r="N40" s="10" t="s">
        <v>23</v>
      </c>
      <c r="O40" s="13" t="s">
        <v>17</v>
      </c>
      <c r="P40" s="10" t="s">
        <v>11</v>
      </c>
      <c r="Q40" s="13" t="s">
        <v>16</v>
      </c>
      <c r="R40" s="10" t="s">
        <v>36</v>
      </c>
      <c r="S40" s="13" t="s">
        <v>8</v>
      </c>
      <c r="T40" s="10" t="s">
        <v>5</v>
      </c>
      <c r="U40" s="13" t="s">
        <v>28</v>
      </c>
      <c r="V40" s="10" t="s">
        <v>27</v>
      </c>
      <c r="W40" s="13" t="s">
        <v>32</v>
      </c>
      <c r="X40" s="10" t="s">
        <v>29</v>
      </c>
      <c r="Y40" s="13" t="s">
        <v>14</v>
      </c>
      <c r="Z40" s="10" t="s">
        <v>19</v>
      </c>
      <c r="AA40" s="13" t="s">
        <v>10</v>
      </c>
      <c r="AB40" s="10" t="s">
        <v>33</v>
      </c>
      <c r="AC40" s="13" t="s">
        <v>9</v>
      </c>
      <c r="AD40" s="10" t="s">
        <v>15</v>
      </c>
      <c r="AE40" s="13" t="s">
        <v>26</v>
      </c>
      <c r="AF40" s="10" t="s">
        <v>4</v>
      </c>
      <c r="AG40" s="13" t="s">
        <v>24</v>
      </c>
      <c r="AH40" s="10" t="s">
        <v>7</v>
      </c>
    </row>
    <row r="41" spans="1:34" x14ac:dyDescent="0.35">
      <c r="A41" s="8" t="s">
        <v>1</v>
      </c>
      <c r="B41" s="11">
        <v>380581</v>
      </c>
      <c r="C41" s="14">
        <v>49386799</v>
      </c>
      <c r="D41" s="11">
        <v>1383727</v>
      </c>
      <c r="E41" s="14">
        <v>31205576</v>
      </c>
      <c r="F41" s="11">
        <v>104099452</v>
      </c>
      <c r="G41" s="14">
        <v>25545198</v>
      </c>
      <c r="H41" s="11">
        <v>585764</v>
      </c>
      <c r="I41" s="14">
        <v>16787941</v>
      </c>
      <c r="J41" s="11">
        <v>1458545</v>
      </c>
      <c r="K41" s="14">
        <v>60439692</v>
      </c>
      <c r="L41" s="11">
        <v>25351462</v>
      </c>
      <c r="M41" s="14">
        <v>6864602</v>
      </c>
      <c r="N41" s="11">
        <v>12541302</v>
      </c>
      <c r="O41" s="14">
        <v>32988134</v>
      </c>
      <c r="P41" s="11">
        <v>61095297</v>
      </c>
      <c r="Q41" s="14">
        <v>33406061</v>
      </c>
      <c r="R41" s="11">
        <v>64473</v>
      </c>
      <c r="S41" s="14">
        <v>72626809</v>
      </c>
      <c r="T41" s="11">
        <v>112374333</v>
      </c>
      <c r="U41" s="14">
        <v>2570390</v>
      </c>
      <c r="V41" s="11">
        <v>2966889</v>
      </c>
      <c r="W41" s="14">
        <v>1097206</v>
      </c>
      <c r="X41" s="11">
        <v>1978502</v>
      </c>
      <c r="Y41" s="14">
        <v>41974218</v>
      </c>
      <c r="Z41" s="11">
        <v>27743338</v>
      </c>
      <c r="AA41" s="14">
        <v>68548437</v>
      </c>
      <c r="AB41" s="11">
        <v>610577</v>
      </c>
      <c r="AC41" s="14">
        <v>72147030</v>
      </c>
      <c r="AD41" s="11">
        <v>35193978</v>
      </c>
      <c r="AE41" s="14">
        <v>3673917</v>
      </c>
      <c r="AF41" s="11">
        <v>199812341</v>
      </c>
      <c r="AG41" s="14">
        <v>10086292</v>
      </c>
      <c r="AH41" s="11">
        <v>91276115</v>
      </c>
    </row>
    <row r="42" spans="1:34" x14ac:dyDescent="0.35">
      <c r="A42" s="8" t="s">
        <v>2</v>
      </c>
      <c r="B42" s="11">
        <v>202871</v>
      </c>
      <c r="C42" s="14">
        <v>24831408</v>
      </c>
      <c r="D42" s="11">
        <v>713912</v>
      </c>
      <c r="E42" s="14">
        <v>15939443</v>
      </c>
      <c r="F42" s="11">
        <v>54278157</v>
      </c>
      <c r="G42" s="14">
        <v>12827915</v>
      </c>
      <c r="H42" s="11">
        <v>344669</v>
      </c>
      <c r="I42" s="14">
        <v>8987326</v>
      </c>
      <c r="J42" s="11">
        <v>739140</v>
      </c>
      <c r="K42" s="14">
        <v>31491260</v>
      </c>
      <c r="L42" s="11">
        <v>13494734</v>
      </c>
      <c r="M42" s="14">
        <v>3481873</v>
      </c>
      <c r="N42" s="11">
        <v>6640662</v>
      </c>
      <c r="O42" s="14">
        <v>16930315</v>
      </c>
      <c r="P42" s="11">
        <v>30966657</v>
      </c>
      <c r="Q42" s="14">
        <v>16027412</v>
      </c>
      <c r="R42" s="11">
        <v>33123</v>
      </c>
      <c r="S42" s="14">
        <v>37612306</v>
      </c>
      <c r="T42" s="11">
        <v>58243056</v>
      </c>
      <c r="U42" s="14">
        <v>1290171</v>
      </c>
      <c r="V42" s="11">
        <v>1491832</v>
      </c>
      <c r="W42" s="14">
        <v>555339</v>
      </c>
      <c r="X42" s="11">
        <v>1024649</v>
      </c>
      <c r="Y42" s="14">
        <v>21212136</v>
      </c>
      <c r="Z42" s="11">
        <v>14639465</v>
      </c>
      <c r="AA42" s="14">
        <v>35550997</v>
      </c>
      <c r="AB42" s="11">
        <v>323070</v>
      </c>
      <c r="AC42" s="14">
        <v>36137975</v>
      </c>
      <c r="AD42" s="11">
        <v>17611633</v>
      </c>
      <c r="AE42" s="14">
        <v>1874376</v>
      </c>
      <c r="AF42" s="11">
        <v>104596415</v>
      </c>
      <c r="AG42" s="14">
        <v>5137773</v>
      </c>
      <c r="AH42" s="11">
        <v>46809027</v>
      </c>
    </row>
    <row r="43" spans="1:34" x14ac:dyDescent="0.35">
      <c r="A43" s="8" t="s">
        <v>3</v>
      </c>
      <c r="B43" s="11">
        <v>177710</v>
      </c>
      <c r="C43" s="14">
        <v>24555391</v>
      </c>
      <c r="D43" s="11">
        <v>669815</v>
      </c>
      <c r="E43" s="14">
        <v>15266133</v>
      </c>
      <c r="F43" s="11">
        <v>49821295</v>
      </c>
      <c r="G43" s="14">
        <v>12717283</v>
      </c>
      <c r="H43" s="11">
        <v>241095</v>
      </c>
      <c r="I43" s="14">
        <v>7800615</v>
      </c>
      <c r="J43" s="11">
        <v>719405</v>
      </c>
      <c r="K43" s="14">
        <v>28948432</v>
      </c>
      <c r="L43" s="11">
        <v>11856728</v>
      </c>
      <c r="M43" s="14">
        <v>3382729</v>
      </c>
      <c r="N43" s="11">
        <v>5900640</v>
      </c>
      <c r="O43" s="14">
        <v>16057819</v>
      </c>
      <c r="P43" s="11">
        <v>30128640</v>
      </c>
      <c r="Q43" s="14">
        <v>17378649</v>
      </c>
      <c r="R43" s="11">
        <v>31350</v>
      </c>
      <c r="S43" s="14">
        <v>35014503</v>
      </c>
      <c r="T43" s="11">
        <v>54131277</v>
      </c>
      <c r="U43" s="14">
        <v>1280219</v>
      </c>
      <c r="V43" s="11">
        <v>1475057</v>
      </c>
      <c r="W43" s="14">
        <v>541867</v>
      </c>
      <c r="X43" s="11">
        <v>953853</v>
      </c>
      <c r="Y43" s="14">
        <v>20762082</v>
      </c>
      <c r="Z43" s="11">
        <v>13103873</v>
      </c>
      <c r="AA43" s="14">
        <v>32997440</v>
      </c>
      <c r="AB43" s="11">
        <v>287507</v>
      </c>
      <c r="AC43" s="14">
        <v>36009055</v>
      </c>
      <c r="AD43" s="11">
        <v>17582345</v>
      </c>
      <c r="AE43" s="14">
        <v>1799541</v>
      </c>
      <c r="AF43" s="11">
        <v>95215926</v>
      </c>
      <c r="AG43" s="14">
        <v>4948519</v>
      </c>
      <c r="AH43" s="11">
        <v>44467088</v>
      </c>
    </row>
    <row r="44" spans="1:34" x14ac:dyDescent="0.35">
      <c r="A44" s="9" t="s">
        <v>42</v>
      </c>
      <c r="B44" s="12">
        <v>876</v>
      </c>
      <c r="C44" s="15">
        <v>989</v>
      </c>
      <c r="D44" s="12">
        <v>938</v>
      </c>
      <c r="E44" s="15">
        <v>958</v>
      </c>
      <c r="F44" s="12">
        <v>919</v>
      </c>
      <c r="G44" s="15">
        <v>992</v>
      </c>
      <c r="H44" s="12">
        <v>700</v>
      </c>
      <c r="I44" s="15">
        <v>868</v>
      </c>
      <c r="J44" s="12">
        <v>973</v>
      </c>
      <c r="K44" s="15">
        <v>920</v>
      </c>
      <c r="L44" s="12">
        <v>879</v>
      </c>
      <c r="M44" s="15">
        <v>972</v>
      </c>
      <c r="N44" s="12">
        <v>889</v>
      </c>
      <c r="O44" s="15">
        <v>948</v>
      </c>
      <c r="P44" s="12">
        <v>973</v>
      </c>
      <c r="Q44" s="15">
        <v>1084</v>
      </c>
      <c r="R44" s="12">
        <v>947</v>
      </c>
      <c r="S44" s="15">
        <v>931</v>
      </c>
      <c r="T44" s="12">
        <v>931</v>
      </c>
      <c r="U44" s="15">
        <v>992</v>
      </c>
      <c r="V44" s="12">
        <v>989</v>
      </c>
      <c r="W44" s="15">
        <v>976</v>
      </c>
      <c r="X44" s="12">
        <v>931</v>
      </c>
      <c r="Y44" s="15">
        <v>979</v>
      </c>
      <c r="Z44" s="12">
        <v>895</v>
      </c>
      <c r="AA44" s="15">
        <v>928</v>
      </c>
      <c r="AB44" s="12">
        <v>890</v>
      </c>
      <c r="AC44" s="15">
        <v>996</v>
      </c>
      <c r="AD44" s="12">
        <v>998</v>
      </c>
      <c r="AE44" s="15">
        <v>960</v>
      </c>
      <c r="AF44" s="12">
        <v>912</v>
      </c>
      <c r="AG44" s="15">
        <v>963</v>
      </c>
      <c r="AH44" s="12">
        <v>950</v>
      </c>
    </row>
    <row r="46" spans="1:34" x14ac:dyDescent="0.35">
      <c r="M46" t="s">
        <v>63</v>
      </c>
      <c r="N46" t="s">
        <v>1</v>
      </c>
      <c r="O46" t="s">
        <v>2</v>
      </c>
      <c r="P46" t="s">
        <v>3</v>
      </c>
      <c r="Q46" t="s">
        <v>42</v>
      </c>
    </row>
    <row r="47" spans="1:34" x14ac:dyDescent="0.35">
      <c r="M47" t="s">
        <v>36</v>
      </c>
      <c r="N47">
        <f>VLOOKUP(M47,Population_Data[],2,0)</f>
        <v>64473</v>
      </c>
      <c r="O47">
        <f>VLOOKUP(M47,Population_Data[],3,0)</f>
        <v>33123</v>
      </c>
      <c r="P47">
        <f>VLOOKUP(M47,Population_Data[],4,0)</f>
        <v>31350</v>
      </c>
      <c r="Q47">
        <f>VLOOKUP(M47,Population_Data[],5,0)</f>
        <v>947</v>
      </c>
    </row>
    <row r="48" spans="1:34" x14ac:dyDescent="0.35">
      <c r="C48" t="s">
        <v>63</v>
      </c>
      <c r="D48" t="s">
        <v>2</v>
      </c>
      <c r="M48" t="s">
        <v>21</v>
      </c>
      <c r="N48">
        <f>VLOOKUP(M48,Population_Data[],2,0)</f>
        <v>25351462</v>
      </c>
      <c r="O48">
        <f>VLOOKUP(M48,Population_Data[],3,0)</f>
        <v>13494734</v>
      </c>
    </row>
    <row r="49" spans="1:34" x14ac:dyDescent="0.35">
      <c r="C49" t="s">
        <v>18</v>
      </c>
      <c r="D49">
        <f>HLOOKUP(C49,A40:AH44,3,0)</f>
        <v>15939443</v>
      </c>
    </row>
    <row r="51" spans="1:34" x14ac:dyDescent="0.35">
      <c r="C51" t="s">
        <v>6</v>
      </c>
      <c r="D51">
        <f>HLOOKUP(C51,A40:AH44,3,0)</f>
        <v>54278157</v>
      </c>
    </row>
    <row r="54" spans="1:34" x14ac:dyDescent="0.35">
      <c r="A54" s="7" t="s">
        <v>0</v>
      </c>
      <c r="B54" s="10" t="s">
        <v>34</v>
      </c>
      <c r="C54" s="13" t="s">
        <v>13</v>
      </c>
      <c r="D54" s="10" t="s">
        <v>31</v>
      </c>
      <c r="E54" s="13" t="s">
        <v>18</v>
      </c>
      <c r="F54" s="10" t="s">
        <v>6</v>
      </c>
      <c r="G54" s="13" t="s">
        <v>20</v>
      </c>
      <c r="H54" s="10" t="s">
        <v>35</v>
      </c>
      <c r="I54" s="13" t="s">
        <v>22</v>
      </c>
      <c r="J54" s="10" t="s">
        <v>30</v>
      </c>
      <c r="K54" s="13" t="s">
        <v>12</v>
      </c>
      <c r="L54" s="10" t="s">
        <v>21</v>
      </c>
      <c r="M54" s="13" t="s">
        <v>25</v>
      </c>
      <c r="N54" s="10" t="s">
        <v>23</v>
      </c>
      <c r="O54" s="13" t="s">
        <v>17</v>
      </c>
      <c r="P54" s="10" t="s">
        <v>11</v>
      </c>
      <c r="Q54" s="13" t="s">
        <v>16</v>
      </c>
      <c r="R54" s="10" t="s">
        <v>36</v>
      </c>
      <c r="S54" s="13" t="s">
        <v>8</v>
      </c>
      <c r="T54" s="10" t="s">
        <v>5</v>
      </c>
      <c r="U54" s="13" t="s">
        <v>28</v>
      </c>
      <c r="V54" s="10" t="s">
        <v>27</v>
      </c>
      <c r="W54" s="13" t="s">
        <v>32</v>
      </c>
      <c r="X54" s="10" t="s">
        <v>29</v>
      </c>
      <c r="Y54" s="13" t="s">
        <v>14</v>
      </c>
      <c r="Z54" s="10" t="s">
        <v>19</v>
      </c>
      <c r="AA54" s="13" t="s">
        <v>10</v>
      </c>
      <c r="AB54" s="10" t="s">
        <v>33</v>
      </c>
      <c r="AC54" s="13" t="s">
        <v>9</v>
      </c>
      <c r="AD54" s="10" t="s">
        <v>15</v>
      </c>
      <c r="AE54" s="13" t="s">
        <v>26</v>
      </c>
      <c r="AF54" s="10" t="s">
        <v>4</v>
      </c>
      <c r="AG54" s="13" t="s">
        <v>24</v>
      </c>
      <c r="AH54" s="10" t="s">
        <v>7</v>
      </c>
    </row>
    <row r="55" spans="1:34" x14ac:dyDescent="0.35">
      <c r="A55" s="8" t="s">
        <v>1</v>
      </c>
      <c r="B55" s="11">
        <v>380581</v>
      </c>
      <c r="C55" s="14">
        <v>49386799</v>
      </c>
      <c r="D55" s="11">
        <v>1383727</v>
      </c>
      <c r="E55" s="14">
        <v>31205576</v>
      </c>
      <c r="F55" s="11">
        <v>104099452</v>
      </c>
      <c r="G55" s="14">
        <v>25545198</v>
      </c>
      <c r="H55" s="11">
        <v>585764</v>
      </c>
      <c r="I55" s="14">
        <v>16787941</v>
      </c>
      <c r="J55" s="11">
        <v>1458545</v>
      </c>
      <c r="K55" s="14">
        <v>60439692</v>
      </c>
      <c r="L55" s="11">
        <v>25351462</v>
      </c>
      <c r="M55" s="14">
        <v>6864602</v>
      </c>
      <c r="N55" s="11">
        <v>12541302</v>
      </c>
      <c r="O55" s="14">
        <v>32988134</v>
      </c>
      <c r="P55" s="11">
        <v>61095297</v>
      </c>
      <c r="Q55" s="14">
        <v>33406061</v>
      </c>
      <c r="R55" s="11">
        <v>64473</v>
      </c>
      <c r="S55" s="14">
        <v>72626809</v>
      </c>
      <c r="T55" s="11">
        <v>112374333</v>
      </c>
      <c r="U55" s="14">
        <v>2570390</v>
      </c>
      <c r="V55" s="11">
        <v>2966889</v>
      </c>
      <c r="W55" s="14">
        <v>1097206</v>
      </c>
      <c r="X55" s="11">
        <v>1978502</v>
      </c>
      <c r="Y55" s="14">
        <v>41974218</v>
      </c>
      <c r="Z55" s="11">
        <v>27743338</v>
      </c>
      <c r="AA55" s="14">
        <v>68548437</v>
      </c>
      <c r="AB55" s="11">
        <v>610577</v>
      </c>
      <c r="AC55" s="14">
        <v>72147030</v>
      </c>
      <c r="AD55" s="11">
        <v>35193978</v>
      </c>
      <c r="AE55" s="14">
        <v>3673917</v>
      </c>
      <c r="AF55" s="11">
        <v>199812341</v>
      </c>
      <c r="AG55" s="14">
        <v>10086292</v>
      </c>
      <c r="AH55" s="11">
        <v>91276115</v>
      </c>
    </row>
    <row r="56" spans="1:34" x14ac:dyDescent="0.35">
      <c r="A56" s="8" t="s">
        <v>2</v>
      </c>
      <c r="B56" s="11">
        <v>202871</v>
      </c>
      <c r="C56" s="14">
        <v>24831408</v>
      </c>
      <c r="D56" s="11">
        <v>713912</v>
      </c>
      <c r="E56" s="14">
        <v>15939443</v>
      </c>
      <c r="F56" s="11">
        <v>54278157</v>
      </c>
      <c r="G56" s="14">
        <v>12827915</v>
      </c>
      <c r="H56" s="11">
        <v>344669</v>
      </c>
      <c r="I56" s="14">
        <v>8987326</v>
      </c>
      <c r="J56" s="11">
        <v>739140</v>
      </c>
      <c r="K56" s="14">
        <v>31491260</v>
      </c>
      <c r="L56" s="11">
        <v>13494734</v>
      </c>
      <c r="M56" s="14">
        <v>3481873</v>
      </c>
      <c r="N56" s="11">
        <v>6640662</v>
      </c>
      <c r="O56" s="14">
        <v>16930315</v>
      </c>
      <c r="P56" s="11">
        <v>30966657</v>
      </c>
      <c r="Q56" s="14">
        <v>16027412</v>
      </c>
      <c r="R56" s="11">
        <v>33123</v>
      </c>
      <c r="S56" s="14">
        <v>37612306</v>
      </c>
      <c r="T56" s="11">
        <v>58243056</v>
      </c>
      <c r="U56" s="14">
        <v>1290171</v>
      </c>
      <c r="V56" s="11">
        <v>1491832</v>
      </c>
      <c r="W56" s="14">
        <v>555339</v>
      </c>
      <c r="X56" s="11">
        <v>1024649</v>
      </c>
      <c r="Y56" s="14">
        <v>21212136</v>
      </c>
      <c r="Z56" s="11">
        <v>14639465</v>
      </c>
      <c r="AA56" s="14">
        <v>35550997</v>
      </c>
      <c r="AB56" s="11">
        <v>323070</v>
      </c>
      <c r="AC56" s="14">
        <v>36137975</v>
      </c>
      <c r="AD56" s="11">
        <v>17611633</v>
      </c>
      <c r="AE56" s="14">
        <v>1874376</v>
      </c>
      <c r="AF56" s="11">
        <v>104596415</v>
      </c>
      <c r="AG56" s="14">
        <v>5137773</v>
      </c>
      <c r="AH56" s="11">
        <v>46809027</v>
      </c>
    </row>
    <row r="57" spans="1:34" x14ac:dyDescent="0.35">
      <c r="A57" s="8" t="s">
        <v>3</v>
      </c>
      <c r="B57" s="11">
        <v>177710</v>
      </c>
      <c r="C57" s="14">
        <v>24555391</v>
      </c>
      <c r="D57" s="11">
        <v>669815</v>
      </c>
      <c r="E57" s="14">
        <v>15266133</v>
      </c>
      <c r="F57" s="11">
        <v>49821295</v>
      </c>
      <c r="G57" s="14">
        <v>12717283</v>
      </c>
      <c r="H57" s="11">
        <v>241095</v>
      </c>
      <c r="I57" s="14">
        <v>7800615</v>
      </c>
      <c r="J57" s="11">
        <v>719405</v>
      </c>
      <c r="K57" s="14">
        <v>28948432</v>
      </c>
      <c r="L57" s="11">
        <v>11856728</v>
      </c>
      <c r="M57" s="14">
        <v>3382729</v>
      </c>
      <c r="N57" s="11">
        <v>5900640</v>
      </c>
      <c r="O57" s="14">
        <v>16057819</v>
      </c>
      <c r="P57" s="11">
        <v>30128640</v>
      </c>
      <c r="Q57" s="14">
        <v>17378649</v>
      </c>
      <c r="R57" s="11">
        <v>31350</v>
      </c>
      <c r="S57" s="14">
        <v>35014503</v>
      </c>
      <c r="T57" s="11">
        <v>54131277</v>
      </c>
      <c r="U57" s="14">
        <v>1280219</v>
      </c>
      <c r="V57" s="11">
        <v>1475057</v>
      </c>
      <c r="W57" s="14">
        <v>541867</v>
      </c>
      <c r="X57" s="11">
        <v>953853</v>
      </c>
      <c r="Y57" s="14">
        <v>20762082</v>
      </c>
      <c r="Z57" s="11">
        <v>13103873</v>
      </c>
      <c r="AA57" s="14">
        <v>32997440</v>
      </c>
      <c r="AB57" s="11">
        <v>287507</v>
      </c>
      <c r="AC57" s="14">
        <v>36009055</v>
      </c>
      <c r="AD57" s="11">
        <v>17582345</v>
      </c>
      <c r="AE57" s="14">
        <v>1799541</v>
      </c>
      <c r="AF57" s="11">
        <v>95215926</v>
      </c>
      <c r="AG57" s="14">
        <v>4948519</v>
      </c>
      <c r="AH57" s="11">
        <v>44467088</v>
      </c>
    </row>
    <row r="58" spans="1:34" x14ac:dyDescent="0.35">
      <c r="A58" s="9" t="s">
        <v>42</v>
      </c>
      <c r="B58" s="12">
        <v>876</v>
      </c>
      <c r="C58" s="15">
        <v>989</v>
      </c>
      <c r="D58" s="12">
        <v>938</v>
      </c>
      <c r="E58" s="15">
        <v>958</v>
      </c>
      <c r="F58" s="12">
        <v>919</v>
      </c>
      <c r="G58" s="15">
        <v>992</v>
      </c>
      <c r="H58" s="12">
        <v>700</v>
      </c>
      <c r="I58" s="15">
        <v>868</v>
      </c>
      <c r="J58" s="12">
        <v>973</v>
      </c>
      <c r="K58" s="15">
        <v>920</v>
      </c>
      <c r="L58" s="12">
        <v>879</v>
      </c>
      <c r="M58" s="15">
        <v>972</v>
      </c>
      <c r="N58" s="12">
        <v>889</v>
      </c>
      <c r="O58" s="15">
        <v>948</v>
      </c>
      <c r="P58" s="12">
        <v>973</v>
      </c>
      <c r="Q58" s="15">
        <v>1084</v>
      </c>
      <c r="R58" s="12">
        <v>947</v>
      </c>
      <c r="S58" s="15">
        <v>931</v>
      </c>
      <c r="T58" s="12">
        <v>931</v>
      </c>
      <c r="U58" s="15">
        <v>992</v>
      </c>
      <c r="V58" s="12">
        <v>989</v>
      </c>
      <c r="W58" s="15">
        <v>976</v>
      </c>
      <c r="X58" s="12">
        <v>931</v>
      </c>
      <c r="Y58" s="15">
        <v>979</v>
      </c>
      <c r="Z58" s="12">
        <v>895</v>
      </c>
      <c r="AA58" s="15">
        <v>928</v>
      </c>
      <c r="AB58" s="12">
        <v>890</v>
      </c>
      <c r="AC58" s="15">
        <v>996</v>
      </c>
      <c r="AD58" s="12">
        <v>998</v>
      </c>
      <c r="AE58" s="15">
        <v>960</v>
      </c>
      <c r="AF58" s="12">
        <v>912</v>
      </c>
      <c r="AG58" s="15">
        <v>963</v>
      </c>
      <c r="AH58" s="12">
        <v>950</v>
      </c>
    </row>
    <row r="60" spans="1:34" x14ac:dyDescent="0.35">
      <c r="B60" t="s">
        <v>64</v>
      </c>
      <c r="C60" t="s">
        <v>1</v>
      </c>
      <c r="D60" t="s">
        <v>3</v>
      </c>
    </row>
    <row r="61" spans="1:34" x14ac:dyDescent="0.35">
      <c r="B61" t="s">
        <v>18</v>
      </c>
      <c r="C61">
        <f>HLOOKUP(B61,A54:AH58,2,0)</f>
        <v>31205576</v>
      </c>
    </row>
    <row r="62" spans="1:34" x14ac:dyDescent="0.35">
      <c r="B62" t="s">
        <v>22</v>
      </c>
      <c r="D62">
        <f>HLOOKUP(B62,A54:AH58,4,0)</f>
        <v>7800615</v>
      </c>
    </row>
    <row r="63" spans="1:34" x14ac:dyDescent="0.35">
      <c r="B63" t="s">
        <v>63</v>
      </c>
      <c r="C63" t="s">
        <v>1</v>
      </c>
      <c r="D63" t="s">
        <v>2</v>
      </c>
    </row>
    <row r="64" spans="1:34" x14ac:dyDescent="0.35">
      <c r="B64" t="s">
        <v>11</v>
      </c>
      <c r="C64">
        <f>HLOOKUP(B64,A54:AH58,2,0)</f>
        <v>61095297</v>
      </c>
      <c r="D64">
        <f>HLOOKUP(B64,A54:AH58,3,0)</f>
        <v>30966657</v>
      </c>
    </row>
    <row r="74" spans="1:34" x14ac:dyDescent="0.35">
      <c r="A74" s="7" t="s">
        <v>0</v>
      </c>
      <c r="B74" s="10" t="s">
        <v>34</v>
      </c>
      <c r="C74" s="13" t="s">
        <v>13</v>
      </c>
      <c r="D74" s="10" t="s">
        <v>31</v>
      </c>
      <c r="E74" s="13" t="s">
        <v>18</v>
      </c>
      <c r="F74" s="10" t="s">
        <v>6</v>
      </c>
      <c r="G74" s="13" t="s">
        <v>20</v>
      </c>
      <c r="H74" s="10" t="s">
        <v>35</v>
      </c>
      <c r="I74" s="13" t="s">
        <v>22</v>
      </c>
      <c r="J74" s="10" t="s">
        <v>30</v>
      </c>
      <c r="K74" s="13" t="s">
        <v>12</v>
      </c>
      <c r="L74" s="10" t="s">
        <v>21</v>
      </c>
      <c r="M74" s="13" t="s">
        <v>25</v>
      </c>
      <c r="N74" s="10" t="s">
        <v>23</v>
      </c>
      <c r="O74" s="13" t="s">
        <v>17</v>
      </c>
      <c r="P74" s="10" t="s">
        <v>11</v>
      </c>
      <c r="Q74" s="13" t="s">
        <v>16</v>
      </c>
      <c r="R74" s="10" t="s">
        <v>36</v>
      </c>
      <c r="S74" s="13" t="s">
        <v>8</v>
      </c>
      <c r="T74" s="10" t="s">
        <v>5</v>
      </c>
      <c r="U74" s="13" t="s">
        <v>28</v>
      </c>
      <c r="V74" s="10" t="s">
        <v>27</v>
      </c>
      <c r="W74" s="13" t="s">
        <v>32</v>
      </c>
      <c r="X74" s="10" t="s">
        <v>29</v>
      </c>
      <c r="Y74" s="13" t="s">
        <v>14</v>
      </c>
      <c r="Z74" s="10" t="s">
        <v>19</v>
      </c>
      <c r="AA74" s="13" t="s">
        <v>10</v>
      </c>
      <c r="AB74" s="10" t="s">
        <v>33</v>
      </c>
      <c r="AC74" s="13" t="s">
        <v>9</v>
      </c>
      <c r="AD74" s="10" t="s">
        <v>15</v>
      </c>
      <c r="AE74" s="13" t="s">
        <v>26</v>
      </c>
      <c r="AF74" s="10" t="s">
        <v>4</v>
      </c>
      <c r="AG74" s="13" t="s">
        <v>24</v>
      </c>
      <c r="AH74" s="10" t="s">
        <v>7</v>
      </c>
    </row>
    <row r="75" spans="1:34" x14ac:dyDescent="0.35">
      <c r="A75" s="8" t="s">
        <v>1</v>
      </c>
      <c r="B75" s="11">
        <v>380581</v>
      </c>
      <c r="C75" s="14">
        <v>49386799</v>
      </c>
      <c r="D75" s="11">
        <v>1383727</v>
      </c>
      <c r="E75" s="14">
        <v>31205576</v>
      </c>
      <c r="F75" s="11">
        <v>104099452</v>
      </c>
      <c r="G75" s="14">
        <v>25545198</v>
      </c>
      <c r="H75" s="11">
        <v>585764</v>
      </c>
      <c r="I75" s="14">
        <v>16787941</v>
      </c>
      <c r="J75" s="11">
        <v>1458545</v>
      </c>
      <c r="K75" s="14">
        <v>60439692</v>
      </c>
      <c r="L75" s="11">
        <v>25351462</v>
      </c>
      <c r="M75" s="14">
        <v>6864602</v>
      </c>
      <c r="N75" s="11">
        <v>12541302</v>
      </c>
      <c r="O75" s="14">
        <v>32988134</v>
      </c>
      <c r="P75" s="11">
        <v>61095297</v>
      </c>
      <c r="Q75" s="14">
        <v>33406061</v>
      </c>
      <c r="R75" s="11">
        <v>64473</v>
      </c>
      <c r="S75" s="14">
        <v>72626809</v>
      </c>
      <c r="T75" s="11">
        <v>112374333</v>
      </c>
      <c r="U75" s="14">
        <v>2570390</v>
      </c>
      <c r="V75" s="11">
        <v>2966889</v>
      </c>
      <c r="W75" s="14">
        <v>1097206</v>
      </c>
      <c r="X75" s="11">
        <v>1978502</v>
      </c>
      <c r="Y75" s="14">
        <v>41974218</v>
      </c>
      <c r="Z75" s="11">
        <v>27743338</v>
      </c>
      <c r="AA75" s="14">
        <v>68548437</v>
      </c>
      <c r="AB75" s="11">
        <v>610577</v>
      </c>
      <c r="AC75" s="14">
        <v>72147030</v>
      </c>
      <c r="AD75" s="11">
        <v>35193978</v>
      </c>
      <c r="AE75" s="14">
        <v>3673917</v>
      </c>
      <c r="AF75" s="11">
        <v>199812341</v>
      </c>
      <c r="AG75" s="14">
        <v>10086292</v>
      </c>
      <c r="AH75" s="11">
        <v>91276115</v>
      </c>
    </row>
    <row r="76" spans="1:34" x14ac:dyDescent="0.35">
      <c r="A76" s="8" t="s">
        <v>2</v>
      </c>
      <c r="B76" s="11">
        <v>202871</v>
      </c>
      <c r="C76" s="14">
        <v>24831408</v>
      </c>
      <c r="D76" s="11">
        <v>713912</v>
      </c>
      <c r="E76" s="14">
        <v>15939443</v>
      </c>
      <c r="F76" s="11">
        <v>54278157</v>
      </c>
      <c r="G76" s="14">
        <v>12827915</v>
      </c>
      <c r="H76" s="11">
        <v>344669</v>
      </c>
      <c r="I76" s="14">
        <v>8987326</v>
      </c>
      <c r="J76" s="11">
        <v>739140</v>
      </c>
      <c r="K76" s="14">
        <v>31491260</v>
      </c>
      <c r="L76" s="11">
        <v>13494734</v>
      </c>
      <c r="M76" s="14">
        <v>3481873</v>
      </c>
      <c r="N76" s="11">
        <v>6640662</v>
      </c>
      <c r="O76" s="14">
        <v>16930315</v>
      </c>
      <c r="P76" s="11">
        <v>30966657</v>
      </c>
      <c r="Q76" s="14">
        <v>16027412</v>
      </c>
      <c r="R76" s="11">
        <v>33123</v>
      </c>
      <c r="S76" s="14">
        <v>37612306</v>
      </c>
      <c r="T76" s="11">
        <v>58243056</v>
      </c>
      <c r="U76" s="14">
        <v>1290171</v>
      </c>
      <c r="V76" s="11">
        <v>1491832</v>
      </c>
      <c r="W76" s="14">
        <v>555339</v>
      </c>
      <c r="X76" s="11">
        <v>1024649</v>
      </c>
      <c r="Y76" s="14">
        <v>21212136</v>
      </c>
      <c r="Z76" s="11">
        <v>14639465</v>
      </c>
      <c r="AA76" s="14">
        <v>35550997</v>
      </c>
      <c r="AB76" s="11">
        <v>323070</v>
      </c>
      <c r="AC76" s="14">
        <v>36137975</v>
      </c>
      <c r="AD76" s="11">
        <v>17611633</v>
      </c>
      <c r="AE76" s="14">
        <v>1874376</v>
      </c>
      <c r="AF76" s="11">
        <v>104596415</v>
      </c>
      <c r="AG76" s="14">
        <v>5137773</v>
      </c>
      <c r="AH76" s="11">
        <v>46809027</v>
      </c>
    </row>
    <row r="77" spans="1:34" x14ac:dyDescent="0.35">
      <c r="A77" s="8" t="s">
        <v>3</v>
      </c>
      <c r="B77" s="11">
        <v>177710</v>
      </c>
      <c r="C77" s="14">
        <v>24555391</v>
      </c>
      <c r="D77" s="11">
        <v>669815</v>
      </c>
      <c r="E77" s="14">
        <v>15266133</v>
      </c>
      <c r="F77" s="11">
        <v>49821295</v>
      </c>
      <c r="G77" s="14">
        <v>12717283</v>
      </c>
      <c r="H77" s="11">
        <v>241095</v>
      </c>
      <c r="I77" s="14">
        <v>7800615</v>
      </c>
      <c r="J77" s="11">
        <v>719405</v>
      </c>
      <c r="K77" s="14">
        <v>28948432</v>
      </c>
      <c r="L77" s="11">
        <v>11856728</v>
      </c>
      <c r="M77" s="14">
        <v>3382729</v>
      </c>
      <c r="N77" s="11">
        <v>5900640</v>
      </c>
      <c r="O77" s="14">
        <v>16057819</v>
      </c>
      <c r="P77" s="11">
        <v>30128640</v>
      </c>
      <c r="Q77" s="14">
        <v>17378649</v>
      </c>
      <c r="R77" s="11">
        <v>31350</v>
      </c>
      <c r="S77" s="14">
        <v>35014503</v>
      </c>
      <c r="T77" s="11">
        <v>54131277</v>
      </c>
      <c r="U77" s="14">
        <v>1280219</v>
      </c>
      <c r="V77" s="11">
        <v>1475057</v>
      </c>
      <c r="W77" s="14">
        <v>541867</v>
      </c>
      <c r="X77" s="11">
        <v>953853</v>
      </c>
      <c r="Y77" s="14">
        <v>20762082</v>
      </c>
      <c r="Z77" s="11">
        <v>13103873</v>
      </c>
      <c r="AA77" s="14">
        <v>32997440</v>
      </c>
      <c r="AB77" s="11">
        <v>287507</v>
      </c>
      <c r="AC77" s="14">
        <v>36009055</v>
      </c>
      <c r="AD77" s="11">
        <v>17582345</v>
      </c>
      <c r="AE77" s="14">
        <v>1799541</v>
      </c>
      <c r="AF77" s="11">
        <v>95215926</v>
      </c>
      <c r="AG77" s="14">
        <v>4948519</v>
      </c>
      <c r="AH77" s="11">
        <v>44467088</v>
      </c>
    </row>
    <row r="78" spans="1:34" x14ac:dyDescent="0.35">
      <c r="A78" s="9" t="s">
        <v>42</v>
      </c>
      <c r="B78" s="12">
        <v>876</v>
      </c>
      <c r="C78" s="15">
        <v>989</v>
      </c>
      <c r="D78" s="12">
        <v>938</v>
      </c>
      <c r="E78" s="15">
        <v>958</v>
      </c>
      <c r="F78" s="12">
        <v>919</v>
      </c>
      <c r="G78" s="15">
        <v>992</v>
      </c>
      <c r="H78" s="12">
        <v>700</v>
      </c>
      <c r="I78" s="15">
        <v>868</v>
      </c>
      <c r="J78" s="12">
        <v>973</v>
      </c>
      <c r="K78" s="15">
        <v>920</v>
      </c>
      <c r="L78" s="12">
        <v>879</v>
      </c>
      <c r="M78" s="15">
        <v>972</v>
      </c>
      <c r="N78" s="12">
        <v>889</v>
      </c>
      <c r="O78" s="15">
        <v>948</v>
      </c>
      <c r="P78" s="12">
        <v>973</v>
      </c>
      <c r="Q78" s="15">
        <v>1084</v>
      </c>
      <c r="R78" s="12">
        <v>947</v>
      </c>
      <c r="S78" s="15">
        <v>931</v>
      </c>
      <c r="T78" s="12">
        <v>931</v>
      </c>
      <c r="U78" s="15">
        <v>992</v>
      </c>
      <c r="V78" s="12">
        <v>989</v>
      </c>
      <c r="W78" s="15">
        <v>976</v>
      </c>
      <c r="X78" s="12">
        <v>931</v>
      </c>
      <c r="Y78" s="15">
        <v>979</v>
      </c>
      <c r="Z78" s="12">
        <v>895</v>
      </c>
      <c r="AA78" s="15">
        <v>928</v>
      </c>
      <c r="AB78" s="12">
        <v>890</v>
      </c>
      <c r="AC78" s="15">
        <v>996</v>
      </c>
      <c r="AD78" s="12">
        <v>998</v>
      </c>
      <c r="AE78" s="15">
        <v>960</v>
      </c>
      <c r="AF78" s="12">
        <v>912</v>
      </c>
      <c r="AG78" s="15">
        <v>963</v>
      </c>
      <c r="AH78" s="12">
        <v>950</v>
      </c>
    </row>
    <row r="80" spans="1:34" x14ac:dyDescent="0.35">
      <c r="C80" t="s">
        <v>66</v>
      </c>
      <c r="D80" t="s">
        <v>2</v>
      </c>
    </row>
    <row r="81" spans="1:34" x14ac:dyDescent="0.35">
      <c r="B81" t="s">
        <v>65</v>
      </c>
      <c r="C81">
        <f>HLOOKUP(B81,A74:AH78,2,0)</f>
        <v>60439692</v>
      </c>
      <c r="D81">
        <f>HLOOKUP(B81,A74:AH78,3,0)</f>
        <v>31491260</v>
      </c>
    </row>
    <row r="83" spans="1:34" x14ac:dyDescent="0.35">
      <c r="B83" t="s">
        <v>22</v>
      </c>
      <c r="C83" t="s">
        <v>1</v>
      </c>
      <c r="D83" t="s">
        <v>67</v>
      </c>
    </row>
    <row r="84" spans="1:34" x14ac:dyDescent="0.35">
      <c r="C84">
        <f>HLOOKUP(B83,A74:AH78,2,0)</f>
        <v>16787941</v>
      </c>
      <c r="D84">
        <f>HLOOKUP(B83,A74:AH78,5,0)</f>
        <v>868</v>
      </c>
    </row>
    <row r="87" spans="1:34" x14ac:dyDescent="0.35">
      <c r="A87" s="7" t="s">
        <v>0</v>
      </c>
      <c r="B87" s="40" t="s">
        <v>34</v>
      </c>
      <c r="C87" s="43" t="s">
        <v>13</v>
      </c>
      <c r="D87" s="40" t="s">
        <v>31</v>
      </c>
      <c r="E87" s="43" t="s">
        <v>18</v>
      </c>
      <c r="F87" s="40" t="s">
        <v>6</v>
      </c>
      <c r="G87" s="43" t="s">
        <v>20</v>
      </c>
      <c r="H87" s="40" t="s">
        <v>35</v>
      </c>
      <c r="I87" s="43" t="s">
        <v>22</v>
      </c>
      <c r="J87" s="40" t="s">
        <v>30</v>
      </c>
      <c r="K87" s="43" t="s">
        <v>12</v>
      </c>
      <c r="L87" s="40" t="s">
        <v>21</v>
      </c>
      <c r="M87" s="43" t="s">
        <v>25</v>
      </c>
      <c r="N87" s="40" t="s">
        <v>23</v>
      </c>
      <c r="O87" s="43" t="s">
        <v>17</v>
      </c>
      <c r="P87" s="40" t="s">
        <v>11</v>
      </c>
      <c r="Q87" s="43" t="s">
        <v>16</v>
      </c>
      <c r="R87" s="40" t="s">
        <v>36</v>
      </c>
      <c r="S87" s="43" t="s">
        <v>8</v>
      </c>
      <c r="T87" s="40" t="s">
        <v>5</v>
      </c>
      <c r="U87" s="43" t="s">
        <v>28</v>
      </c>
      <c r="V87" s="40" t="s">
        <v>27</v>
      </c>
      <c r="W87" s="43" t="s">
        <v>32</v>
      </c>
      <c r="X87" s="40" t="s">
        <v>29</v>
      </c>
      <c r="Y87" s="43" t="s">
        <v>14</v>
      </c>
      <c r="Z87" s="40" t="s">
        <v>19</v>
      </c>
      <c r="AA87" s="43" t="s">
        <v>10</v>
      </c>
      <c r="AB87" s="40" t="s">
        <v>33</v>
      </c>
      <c r="AC87" s="43" t="s">
        <v>9</v>
      </c>
      <c r="AD87" s="40" t="s">
        <v>15</v>
      </c>
      <c r="AE87" s="43" t="s">
        <v>26</v>
      </c>
      <c r="AF87" s="40" t="s">
        <v>4</v>
      </c>
      <c r="AG87" s="43" t="s">
        <v>24</v>
      </c>
      <c r="AH87" s="40" t="s">
        <v>7</v>
      </c>
    </row>
    <row r="88" spans="1:34" x14ac:dyDescent="0.35">
      <c r="A88" s="8" t="s">
        <v>1</v>
      </c>
      <c r="B88" s="41">
        <v>380581</v>
      </c>
      <c r="C88" s="44">
        <v>49386799</v>
      </c>
      <c r="D88" s="41">
        <v>1383727</v>
      </c>
      <c r="E88" s="44">
        <v>31205576</v>
      </c>
      <c r="F88" s="41">
        <v>104099452</v>
      </c>
      <c r="G88" s="44">
        <v>25545198</v>
      </c>
      <c r="H88" s="41">
        <v>585764</v>
      </c>
      <c r="I88" s="44">
        <v>16787941</v>
      </c>
      <c r="J88" s="41">
        <v>1458545</v>
      </c>
      <c r="K88" s="44">
        <v>60439692</v>
      </c>
      <c r="L88" s="41">
        <v>25351462</v>
      </c>
      <c r="M88" s="44">
        <v>6864602</v>
      </c>
      <c r="N88" s="41">
        <v>12541302</v>
      </c>
      <c r="O88" s="44">
        <v>32988134</v>
      </c>
      <c r="P88" s="41">
        <v>61095297</v>
      </c>
      <c r="Q88" s="44">
        <v>33406061</v>
      </c>
      <c r="R88" s="41">
        <v>64473</v>
      </c>
      <c r="S88" s="44">
        <v>72626809</v>
      </c>
      <c r="T88" s="41">
        <v>112374333</v>
      </c>
      <c r="U88" s="44">
        <v>2570390</v>
      </c>
      <c r="V88" s="41">
        <v>2966889</v>
      </c>
      <c r="W88" s="44">
        <v>1097206</v>
      </c>
      <c r="X88" s="41">
        <v>1978502</v>
      </c>
      <c r="Y88" s="44">
        <v>41974218</v>
      </c>
      <c r="Z88" s="41">
        <v>27743338</v>
      </c>
      <c r="AA88" s="44">
        <v>68548437</v>
      </c>
      <c r="AB88" s="41">
        <v>610577</v>
      </c>
      <c r="AC88" s="44">
        <v>72147030</v>
      </c>
      <c r="AD88" s="41">
        <v>35193978</v>
      </c>
      <c r="AE88" s="44">
        <v>3673917</v>
      </c>
      <c r="AF88" s="41">
        <v>199812341</v>
      </c>
      <c r="AG88" s="44">
        <v>10086292</v>
      </c>
      <c r="AH88" s="41">
        <v>91276115</v>
      </c>
    </row>
    <row r="89" spans="1:34" x14ac:dyDescent="0.35">
      <c r="A89" s="8" t="s">
        <v>2</v>
      </c>
      <c r="B89" s="41">
        <v>202871</v>
      </c>
      <c r="C89" s="44">
        <v>24831408</v>
      </c>
      <c r="D89" s="41">
        <v>713912</v>
      </c>
      <c r="E89" s="44">
        <v>15939443</v>
      </c>
      <c r="F89" s="41">
        <v>54278157</v>
      </c>
      <c r="G89" s="44">
        <v>12827915</v>
      </c>
      <c r="H89" s="41">
        <v>344669</v>
      </c>
      <c r="I89" s="44">
        <v>8987326</v>
      </c>
      <c r="J89" s="41">
        <v>739140</v>
      </c>
      <c r="K89" s="44">
        <v>31491260</v>
      </c>
      <c r="L89" s="41">
        <v>13494734</v>
      </c>
      <c r="M89" s="44">
        <v>3481873</v>
      </c>
      <c r="N89" s="41">
        <v>6640662</v>
      </c>
      <c r="O89" s="44">
        <v>16930315</v>
      </c>
      <c r="P89" s="41">
        <v>30966657</v>
      </c>
      <c r="Q89" s="44">
        <v>16027412</v>
      </c>
      <c r="R89" s="41">
        <v>33123</v>
      </c>
      <c r="S89" s="44">
        <v>37612306</v>
      </c>
      <c r="T89" s="41">
        <v>58243056</v>
      </c>
      <c r="U89" s="44">
        <v>1290171</v>
      </c>
      <c r="V89" s="41">
        <v>1491832</v>
      </c>
      <c r="W89" s="44">
        <v>555339</v>
      </c>
      <c r="X89" s="41">
        <v>1024649</v>
      </c>
      <c r="Y89" s="44">
        <v>21212136</v>
      </c>
      <c r="Z89" s="41">
        <v>14639465</v>
      </c>
      <c r="AA89" s="44">
        <v>35550997</v>
      </c>
      <c r="AB89" s="41">
        <v>323070</v>
      </c>
      <c r="AC89" s="44">
        <v>36137975</v>
      </c>
      <c r="AD89" s="41">
        <v>17611633</v>
      </c>
      <c r="AE89" s="44">
        <v>1874376</v>
      </c>
      <c r="AF89" s="41">
        <v>104596415</v>
      </c>
      <c r="AG89" s="44">
        <v>5137773</v>
      </c>
      <c r="AH89" s="41">
        <v>46809027</v>
      </c>
    </row>
    <row r="90" spans="1:34" x14ac:dyDescent="0.35">
      <c r="A90" s="8" t="s">
        <v>3</v>
      </c>
      <c r="B90" s="41">
        <v>177710</v>
      </c>
      <c r="C90" s="44">
        <v>24555391</v>
      </c>
      <c r="D90" s="41">
        <v>669815</v>
      </c>
      <c r="E90" s="44">
        <v>15266133</v>
      </c>
      <c r="F90" s="41">
        <v>49821295</v>
      </c>
      <c r="G90" s="44">
        <v>12717283</v>
      </c>
      <c r="H90" s="41">
        <v>241095</v>
      </c>
      <c r="I90" s="44">
        <v>7800615</v>
      </c>
      <c r="J90" s="41">
        <v>719405</v>
      </c>
      <c r="K90" s="44">
        <v>28948432</v>
      </c>
      <c r="L90" s="41">
        <v>11856728</v>
      </c>
      <c r="M90" s="44">
        <v>3382729</v>
      </c>
      <c r="N90" s="41">
        <v>5900640</v>
      </c>
      <c r="O90" s="44">
        <v>16057819</v>
      </c>
      <c r="P90" s="41">
        <v>30128640</v>
      </c>
      <c r="Q90" s="44">
        <v>17378649</v>
      </c>
      <c r="R90" s="41">
        <v>31350</v>
      </c>
      <c r="S90" s="44">
        <v>35014503</v>
      </c>
      <c r="T90" s="41">
        <v>54131277</v>
      </c>
      <c r="U90" s="44">
        <v>1280219</v>
      </c>
      <c r="V90" s="41">
        <v>1475057</v>
      </c>
      <c r="W90" s="44">
        <v>541867</v>
      </c>
      <c r="X90" s="41">
        <v>953853</v>
      </c>
      <c r="Y90" s="44">
        <v>20762082</v>
      </c>
      <c r="Z90" s="41">
        <v>13103873</v>
      </c>
      <c r="AA90" s="44">
        <v>32997440</v>
      </c>
      <c r="AB90" s="41">
        <v>287507</v>
      </c>
      <c r="AC90" s="44">
        <v>36009055</v>
      </c>
      <c r="AD90" s="41">
        <v>17582345</v>
      </c>
      <c r="AE90" s="44">
        <v>1799541</v>
      </c>
      <c r="AF90" s="41">
        <v>95215926</v>
      </c>
      <c r="AG90" s="44">
        <v>4948519</v>
      </c>
      <c r="AH90" s="41">
        <v>44467088</v>
      </c>
    </row>
    <row r="91" spans="1:34" x14ac:dyDescent="0.35">
      <c r="A91" s="9" t="s">
        <v>42</v>
      </c>
      <c r="B91" s="42">
        <v>876</v>
      </c>
      <c r="C91" s="45">
        <v>989</v>
      </c>
      <c r="D91" s="42">
        <v>938</v>
      </c>
      <c r="E91" s="45">
        <v>958</v>
      </c>
      <c r="F91" s="42">
        <v>919</v>
      </c>
      <c r="G91" s="45">
        <v>992</v>
      </c>
      <c r="H91" s="42">
        <v>700</v>
      </c>
      <c r="I91" s="45">
        <v>868</v>
      </c>
      <c r="J91" s="42">
        <v>973</v>
      </c>
      <c r="K91" s="45">
        <v>920</v>
      </c>
      <c r="L91" s="42">
        <v>879</v>
      </c>
      <c r="M91" s="45">
        <v>972</v>
      </c>
      <c r="N91" s="42">
        <v>889</v>
      </c>
      <c r="O91" s="45">
        <v>948</v>
      </c>
      <c r="P91" s="42">
        <v>973</v>
      </c>
      <c r="Q91" s="45">
        <v>1084</v>
      </c>
      <c r="R91" s="42">
        <v>947</v>
      </c>
      <c r="S91" s="45">
        <v>931</v>
      </c>
      <c r="T91" s="42">
        <v>931</v>
      </c>
      <c r="U91" s="45">
        <v>992</v>
      </c>
      <c r="V91" s="42">
        <v>989</v>
      </c>
      <c r="W91" s="45">
        <v>976</v>
      </c>
      <c r="X91" s="42">
        <v>931</v>
      </c>
      <c r="Y91" s="45">
        <v>979</v>
      </c>
      <c r="Z91" s="42">
        <v>895</v>
      </c>
      <c r="AA91" s="45">
        <v>928</v>
      </c>
      <c r="AB91" s="42">
        <v>890</v>
      </c>
      <c r="AC91" s="45">
        <v>996</v>
      </c>
      <c r="AD91" s="42">
        <v>998</v>
      </c>
      <c r="AE91" s="45">
        <v>960</v>
      </c>
      <c r="AF91" s="42">
        <v>912</v>
      </c>
      <c r="AG91" s="45">
        <v>963</v>
      </c>
      <c r="AH91" s="42">
        <v>950</v>
      </c>
    </row>
    <row r="94" spans="1:34" x14ac:dyDescent="0.35">
      <c r="C94" t="s">
        <v>63</v>
      </c>
      <c r="D94" t="s">
        <v>1</v>
      </c>
      <c r="E94" t="s">
        <v>2</v>
      </c>
    </row>
    <row r="95" spans="1:34" x14ac:dyDescent="0.35">
      <c r="C95">
        <v>9211035056</v>
      </c>
      <c r="D95" t="e">
        <f>HLOOKUP(C95,A87:AH91,2,0)</f>
        <v>#N/A</v>
      </c>
      <c r="E95" t="e">
        <f>HLOOKUP(C95,A87:AH91,3,0)</f>
        <v>#N/A</v>
      </c>
    </row>
  </sheetData>
  <autoFilter ref="G3:T17" xr:uid="{3957C55E-4FC6-451A-825F-EE54C60E19DA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25"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</mergeCells>
  <dataValidations count="8">
    <dataValidation type="list" allowBlank="1" showInputMessage="1" showErrorMessage="1" prompt="Select State Name" sqref="M32" xr:uid="{0D018AC8-3F6A-4564-97AD-47C4AA083680}">
      <formula1>$A$2:$A$34</formula1>
    </dataValidation>
    <dataValidation type="list" allowBlank="1" showInputMessage="1" showErrorMessage="1" error="Choose correct state" prompt="Select state name" sqref="M37" xr:uid="{6A695E0E-C403-46B3-8D42-50BBCBD707B4}">
      <formula1>$A$2:$A$34</formula1>
    </dataValidation>
    <dataValidation type="list" allowBlank="1" showInputMessage="1" showErrorMessage="1" error="Type correct state name" prompt="Select State" sqref="M31" xr:uid="{E3CEB72A-4129-4FF3-9B7A-FA98547C011E}">
      <formula1>$A$2:$A$34</formula1>
    </dataValidation>
    <dataValidation type="list" allowBlank="1" showInputMessage="1" showErrorMessage="1" error="Select correct state name" prompt="Select State name" sqref="M47" xr:uid="{FCD10DF4-2B75-4171-83C8-1A58F2F6F596}">
      <formula1>$A$2:$A$34</formula1>
    </dataValidation>
    <dataValidation type="list" allowBlank="1" showInputMessage="1" showErrorMessage="1" error="select correct state" prompt="Select state name" sqref="M48" xr:uid="{9CFAAD29-1865-408B-91D5-CBC85AD89024}">
      <formula1>$A$2:$A$34</formula1>
    </dataValidation>
    <dataValidation type="list" allowBlank="1" showInputMessage="1" showErrorMessage="1" error="Please enter correct state name" prompt="Select State Name" sqref="B64" xr:uid="{62A9EBDE-B108-4FE9-9812-41E995288432}">
      <formula1>$B$54:$AH$54</formula1>
    </dataValidation>
    <dataValidation type="list" allowBlank="1" showInputMessage="1" showErrorMessage="1" error="Enter correct state name" prompt="Select state" sqref="B81" xr:uid="{F07373E4-24CD-4988-992E-FE42D1CA92BF}">
      <formula1>$B$74:$AH$74</formula1>
    </dataValidation>
    <dataValidation type="list" allowBlank="1" showInputMessage="1" showErrorMessage="1" sqref="C95" xr:uid="{9140FCC4-E28C-4A38-8314-6A6561686D65}">
      <formula1>$B$87:$AH$87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5076-723B-4DD5-A96C-E11C4F1B992C}">
  <dimension ref="A1:AG5"/>
  <sheetViews>
    <sheetView workbookViewId="0">
      <selection activeCell="C8" sqref="C8"/>
    </sheetView>
  </sheetViews>
  <sheetFormatPr defaultRowHeight="14.5" x14ac:dyDescent="0.35"/>
  <sheetData>
    <row r="1" spans="1:33" x14ac:dyDescent="0.35">
      <c r="A1" s="10" t="s">
        <v>34</v>
      </c>
      <c r="B1" s="13" t="s">
        <v>13</v>
      </c>
      <c r="C1" s="10" t="s">
        <v>31</v>
      </c>
      <c r="D1" s="13" t="s">
        <v>18</v>
      </c>
      <c r="E1" s="10" t="s">
        <v>6</v>
      </c>
      <c r="F1" s="13" t="s">
        <v>20</v>
      </c>
      <c r="G1" s="10" t="s">
        <v>35</v>
      </c>
      <c r="H1" s="13" t="s">
        <v>22</v>
      </c>
      <c r="I1" s="10" t="s">
        <v>30</v>
      </c>
      <c r="J1" s="13" t="s">
        <v>12</v>
      </c>
      <c r="K1" s="10" t="s">
        <v>21</v>
      </c>
      <c r="L1" s="13" t="s">
        <v>25</v>
      </c>
      <c r="M1" s="10" t="s">
        <v>23</v>
      </c>
      <c r="N1" s="13" t="s">
        <v>17</v>
      </c>
      <c r="O1" s="10" t="s">
        <v>11</v>
      </c>
      <c r="P1" s="13" t="s">
        <v>16</v>
      </c>
      <c r="Q1" s="10" t="s">
        <v>36</v>
      </c>
      <c r="R1" s="13" t="s">
        <v>8</v>
      </c>
      <c r="S1" s="10" t="s">
        <v>5</v>
      </c>
      <c r="T1" s="13" t="s">
        <v>28</v>
      </c>
      <c r="U1" s="10" t="s">
        <v>27</v>
      </c>
      <c r="V1" s="13" t="s">
        <v>32</v>
      </c>
      <c r="W1" s="10" t="s">
        <v>29</v>
      </c>
      <c r="X1" s="13" t="s">
        <v>14</v>
      </c>
      <c r="Y1" s="10" t="s">
        <v>19</v>
      </c>
      <c r="Z1" s="13" t="s">
        <v>10</v>
      </c>
      <c r="AA1" s="10" t="s">
        <v>33</v>
      </c>
      <c r="AB1" s="13" t="s">
        <v>9</v>
      </c>
      <c r="AC1" s="10" t="s">
        <v>15</v>
      </c>
      <c r="AD1" s="13" t="s">
        <v>26</v>
      </c>
      <c r="AE1" s="10" t="s">
        <v>4</v>
      </c>
      <c r="AF1" s="13" t="s">
        <v>24</v>
      </c>
      <c r="AG1" s="10" t="s">
        <v>7</v>
      </c>
    </row>
    <row r="2" spans="1:33" x14ac:dyDescent="0.35">
      <c r="A2" s="11">
        <v>380581</v>
      </c>
      <c r="B2" s="14">
        <v>49386799</v>
      </c>
      <c r="C2" s="11">
        <v>1383727</v>
      </c>
      <c r="D2" s="14">
        <v>31205576</v>
      </c>
      <c r="E2" s="11">
        <v>104099452</v>
      </c>
      <c r="F2" s="14">
        <v>25545198</v>
      </c>
      <c r="G2" s="11">
        <v>585764</v>
      </c>
      <c r="H2" s="14">
        <v>16787941</v>
      </c>
      <c r="I2" s="11">
        <v>1458545</v>
      </c>
      <c r="J2" s="14">
        <v>60439692</v>
      </c>
      <c r="K2" s="11">
        <v>25351462</v>
      </c>
      <c r="L2" s="14">
        <v>6864602</v>
      </c>
      <c r="M2" s="11">
        <v>12541302</v>
      </c>
      <c r="N2" s="14">
        <v>32988134</v>
      </c>
      <c r="O2" s="11">
        <v>61095297</v>
      </c>
      <c r="P2" s="14">
        <v>33406061</v>
      </c>
      <c r="Q2" s="11">
        <v>64473</v>
      </c>
      <c r="R2" s="14">
        <v>72626809</v>
      </c>
      <c r="S2" s="11">
        <v>112374333</v>
      </c>
      <c r="T2" s="14">
        <v>2570390</v>
      </c>
      <c r="U2" s="11">
        <v>2966889</v>
      </c>
      <c r="V2" s="14">
        <v>1097206</v>
      </c>
      <c r="W2" s="11">
        <v>1978502</v>
      </c>
      <c r="X2" s="14">
        <v>41974218</v>
      </c>
      <c r="Y2" s="11">
        <v>27743338</v>
      </c>
      <c r="Z2" s="14">
        <v>68548437</v>
      </c>
      <c r="AA2" s="11">
        <v>610577</v>
      </c>
      <c r="AB2" s="14">
        <v>72147030</v>
      </c>
      <c r="AC2" s="11">
        <v>35193978</v>
      </c>
      <c r="AD2" s="14">
        <v>3673917</v>
      </c>
      <c r="AE2" s="11">
        <v>199812341</v>
      </c>
      <c r="AF2" s="14">
        <v>10086292</v>
      </c>
      <c r="AG2" s="11">
        <v>91276115</v>
      </c>
    </row>
    <row r="3" spans="1:33" x14ac:dyDescent="0.35">
      <c r="A3" s="11">
        <v>202871</v>
      </c>
      <c r="B3" s="14">
        <v>24831408</v>
      </c>
      <c r="C3" s="11">
        <v>713912</v>
      </c>
      <c r="D3" s="14">
        <v>15939443</v>
      </c>
      <c r="E3" s="11">
        <v>54278157</v>
      </c>
      <c r="F3" s="14">
        <v>12827915</v>
      </c>
      <c r="G3" s="11">
        <v>344669</v>
      </c>
      <c r="H3" s="14">
        <v>8987326</v>
      </c>
      <c r="I3" s="11">
        <v>739140</v>
      </c>
      <c r="J3" s="14">
        <v>31491260</v>
      </c>
      <c r="K3" s="11">
        <v>13494734</v>
      </c>
      <c r="L3" s="14">
        <v>3481873</v>
      </c>
      <c r="M3" s="11">
        <v>6640662</v>
      </c>
      <c r="N3" s="14">
        <v>16930315</v>
      </c>
      <c r="O3" s="11">
        <v>30966657</v>
      </c>
      <c r="P3" s="14">
        <v>16027412</v>
      </c>
      <c r="Q3" s="11">
        <v>33123</v>
      </c>
      <c r="R3" s="14">
        <v>37612306</v>
      </c>
      <c r="S3" s="11">
        <v>58243056</v>
      </c>
      <c r="T3" s="14">
        <v>1290171</v>
      </c>
      <c r="U3" s="11">
        <v>1491832</v>
      </c>
      <c r="V3" s="14">
        <v>555339</v>
      </c>
      <c r="W3" s="11">
        <v>1024649</v>
      </c>
      <c r="X3" s="14">
        <v>21212136</v>
      </c>
      <c r="Y3" s="11">
        <v>14639465</v>
      </c>
      <c r="Z3" s="14">
        <v>35550997</v>
      </c>
      <c r="AA3" s="11">
        <v>323070</v>
      </c>
      <c r="AB3" s="14">
        <v>36137975</v>
      </c>
      <c r="AC3" s="11">
        <v>17611633</v>
      </c>
      <c r="AD3" s="14">
        <v>1874376</v>
      </c>
      <c r="AE3" s="11">
        <v>104596415</v>
      </c>
      <c r="AF3" s="14">
        <v>5137773</v>
      </c>
      <c r="AG3" s="11">
        <v>46809027</v>
      </c>
    </row>
    <row r="4" spans="1:33" x14ac:dyDescent="0.35">
      <c r="A4" s="11">
        <v>177710</v>
      </c>
      <c r="B4" s="14">
        <v>24555391</v>
      </c>
      <c r="C4" s="11">
        <v>669815</v>
      </c>
      <c r="D4" s="14">
        <v>15266133</v>
      </c>
      <c r="E4" s="11">
        <v>49821295</v>
      </c>
      <c r="F4" s="14">
        <v>12717283</v>
      </c>
      <c r="G4" s="11">
        <v>241095</v>
      </c>
      <c r="H4" s="14">
        <v>7800615</v>
      </c>
      <c r="I4" s="11">
        <v>719405</v>
      </c>
      <c r="J4" s="14">
        <v>28948432</v>
      </c>
      <c r="K4" s="11">
        <v>11856728</v>
      </c>
      <c r="L4" s="14">
        <v>3382729</v>
      </c>
      <c r="M4" s="11">
        <v>5900640</v>
      </c>
      <c r="N4" s="14">
        <v>16057819</v>
      </c>
      <c r="O4" s="11">
        <v>30128640</v>
      </c>
      <c r="P4" s="14">
        <v>17378649</v>
      </c>
      <c r="Q4" s="11">
        <v>31350</v>
      </c>
      <c r="R4" s="14">
        <v>35014503</v>
      </c>
      <c r="S4" s="11">
        <v>54131277</v>
      </c>
      <c r="T4" s="14">
        <v>1280219</v>
      </c>
      <c r="U4" s="11">
        <v>1475057</v>
      </c>
      <c r="V4" s="14">
        <v>541867</v>
      </c>
      <c r="W4" s="11">
        <v>953853</v>
      </c>
      <c r="X4" s="14">
        <v>20762082</v>
      </c>
      <c r="Y4" s="11">
        <v>13103873</v>
      </c>
      <c r="Z4" s="14">
        <v>32997440</v>
      </c>
      <c r="AA4" s="11">
        <v>287507</v>
      </c>
      <c r="AB4" s="14">
        <v>36009055</v>
      </c>
      <c r="AC4" s="11">
        <v>17582345</v>
      </c>
      <c r="AD4" s="14">
        <v>1799541</v>
      </c>
      <c r="AE4" s="11">
        <v>95215926</v>
      </c>
      <c r="AF4" s="14">
        <v>4948519</v>
      </c>
      <c r="AG4" s="11">
        <v>44467088</v>
      </c>
    </row>
    <row r="5" spans="1:33" x14ac:dyDescent="0.35">
      <c r="A5" s="12">
        <v>876</v>
      </c>
      <c r="B5" s="15">
        <v>989</v>
      </c>
      <c r="C5" s="12">
        <v>938</v>
      </c>
      <c r="D5" s="15">
        <v>958</v>
      </c>
      <c r="E5" s="12">
        <v>919</v>
      </c>
      <c r="F5" s="15">
        <v>992</v>
      </c>
      <c r="G5" s="12">
        <v>700</v>
      </c>
      <c r="H5" s="15">
        <v>868</v>
      </c>
      <c r="I5" s="12">
        <v>973</v>
      </c>
      <c r="J5" s="15">
        <v>920</v>
      </c>
      <c r="K5" s="12">
        <v>879</v>
      </c>
      <c r="L5" s="15">
        <v>972</v>
      </c>
      <c r="M5" s="12">
        <v>889</v>
      </c>
      <c r="N5" s="15">
        <v>948</v>
      </c>
      <c r="O5" s="12">
        <v>973</v>
      </c>
      <c r="P5" s="15">
        <v>1084</v>
      </c>
      <c r="Q5" s="12">
        <v>947</v>
      </c>
      <c r="R5" s="15">
        <v>931</v>
      </c>
      <c r="S5" s="12">
        <v>931</v>
      </c>
      <c r="T5" s="15">
        <v>992</v>
      </c>
      <c r="U5" s="12">
        <v>989</v>
      </c>
      <c r="V5" s="15">
        <v>976</v>
      </c>
      <c r="W5" s="12">
        <v>931</v>
      </c>
      <c r="X5" s="15">
        <v>979</v>
      </c>
      <c r="Y5" s="12">
        <v>895</v>
      </c>
      <c r="Z5" s="15">
        <v>928</v>
      </c>
      <c r="AA5" s="12">
        <v>890</v>
      </c>
      <c r="AB5" s="15">
        <v>996</v>
      </c>
      <c r="AC5" s="12">
        <v>998</v>
      </c>
      <c r="AD5" s="15">
        <v>960</v>
      </c>
      <c r="AE5" s="12">
        <v>912</v>
      </c>
      <c r="AF5" s="15">
        <v>963</v>
      </c>
      <c r="AG5" s="12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LITERACY INDIA</cp:lastModifiedBy>
  <dcterms:created xsi:type="dcterms:W3CDTF">2024-12-15T17:39:50Z</dcterms:created>
  <dcterms:modified xsi:type="dcterms:W3CDTF">2024-12-24T12:31:13Z</dcterms:modified>
</cp:coreProperties>
</file>