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BANERJ7\Desktop\DA\Courses\Udemy\Supply Chain Demand Planning (Sales Forecasting and S&amp;OP)\"/>
    </mc:Choice>
  </mc:AlternateContent>
  <xr:revisionPtr revIDLastSave="0" documentId="13_ncr:1_{FC28DE23-9591-4518-89F8-AD4879055344}" xr6:coauthVersionLast="47" xr6:coauthVersionMax="47" xr10:uidLastSave="{00000000-0000-0000-0000-000000000000}"/>
  <bookViews>
    <workbookView xWindow="-110" yWindow="-110" windowWidth="19420" windowHeight="10300" xr2:uid="{90B0DF37-9F95-4126-B9F8-A0D42E5EE44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1" i="1" l="1"/>
  <c r="L21" i="1"/>
  <c r="K21" i="1"/>
  <c r="J21" i="1"/>
  <c r="I21" i="1"/>
  <c r="H21" i="1"/>
  <c r="G21" i="1"/>
  <c r="R20" i="1"/>
  <c r="N20" i="1"/>
  <c r="K20" i="1"/>
  <c r="J20" i="1"/>
  <c r="I20" i="1"/>
  <c r="H20" i="1"/>
  <c r="G20" i="1"/>
  <c r="F20" i="1"/>
  <c r="R19" i="1"/>
  <c r="J19" i="1"/>
  <c r="I19" i="1"/>
  <c r="H19" i="1"/>
  <c r="G19" i="1"/>
  <c r="F19" i="1"/>
  <c r="E19" i="1"/>
  <c r="R18" i="1"/>
  <c r="I18" i="1"/>
  <c r="H18" i="1"/>
  <c r="G18" i="1"/>
  <c r="F18" i="1"/>
  <c r="E18" i="1"/>
  <c r="D18" i="1"/>
  <c r="N15" i="1"/>
  <c r="K15" i="1"/>
  <c r="J15" i="1"/>
  <c r="I15" i="1"/>
  <c r="H15" i="1"/>
  <c r="G15" i="1"/>
  <c r="N14" i="1"/>
  <c r="I14" i="1"/>
  <c r="H14" i="1"/>
  <c r="G14" i="1"/>
  <c r="F14" i="1"/>
  <c r="N13" i="1"/>
  <c r="I13" i="1"/>
  <c r="H13" i="1"/>
  <c r="G13" i="1"/>
  <c r="F13" i="1"/>
  <c r="E13" i="1"/>
  <c r="R10" i="1"/>
  <c r="P10" i="1"/>
  <c r="P15" i="1" s="1"/>
  <c r="N10" i="1"/>
  <c r="N21" i="1" s="1"/>
  <c r="R9" i="1"/>
  <c r="P9" i="1"/>
  <c r="Q9" i="1" s="1"/>
  <c r="N9" i="1"/>
  <c r="R8" i="1"/>
  <c r="P8" i="1"/>
  <c r="N8" i="1"/>
  <c r="N19" i="1" s="1"/>
  <c r="R7" i="1"/>
  <c r="P7" i="1"/>
  <c r="P18" i="1" s="1"/>
  <c r="N7" i="1"/>
  <c r="N18" i="1" s="1"/>
  <c r="P13" i="1" l="1"/>
  <c r="P20" i="1"/>
  <c r="Q7" i="1"/>
  <c r="P19" i="1"/>
  <c r="Q8" i="1"/>
  <c r="P21" i="1"/>
  <c r="Q10" i="1"/>
  <c r="P14" i="1"/>
</calcChain>
</file>

<file path=xl/sharedStrings.xml><?xml version="1.0" encoding="utf-8"?>
<sst xmlns="http://schemas.openxmlformats.org/spreadsheetml/2006/main" count="52" uniqueCount="26">
  <si>
    <r>
      <t xml:space="preserve">Rolling Sales Forecast- </t>
    </r>
    <r>
      <rPr>
        <b/>
        <sz val="20"/>
        <rFont val="Calibri"/>
        <family val="2"/>
        <scheme val="minor"/>
      </rPr>
      <t>SEASONAL</t>
    </r>
    <r>
      <rPr>
        <b/>
        <sz val="20"/>
        <color theme="0"/>
        <rFont val="Calibri"/>
        <family val="2"/>
        <scheme val="minor"/>
      </rPr>
      <t xml:space="preserve"> Demand</t>
    </r>
  </si>
  <si>
    <t>Y1</t>
  </si>
  <si>
    <t>Y2</t>
  </si>
  <si>
    <t>Y3</t>
  </si>
  <si>
    <t>Actual</t>
  </si>
  <si>
    <t>Q1</t>
  </si>
  <si>
    <t>Q2</t>
  </si>
  <si>
    <t>Q3</t>
  </si>
  <si>
    <t>Q4</t>
  </si>
  <si>
    <t xml:space="preserve"> TOTAL</t>
  </si>
  <si>
    <t>Season</t>
  </si>
  <si>
    <t>%</t>
  </si>
  <si>
    <t>Cycle</t>
  </si>
  <si>
    <t>SFC Upload</t>
  </si>
  <si>
    <t>Q1 Review</t>
  </si>
  <si>
    <t>Q2 Review</t>
  </si>
  <si>
    <t>Q3 Review</t>
  </si>
  <si>
    <t>Q4 Review</t>
  </si>
  <si>
    <t xml:space="preserve">Variance% </t>
  </si>
  <si>
    <t>N/A</t>
  </si>
  <si>
    <t>Total</t>
  </si>
  <si>
    <t>C/D (Cap: 30,000/Q)</t>
  </si>
  <si>
    <t>Full Fiscal Year
September 1 to August 31st</t>
  </si>
  <si>
    <t>Seasonal Variance% Observation : 
1. We see that there's a overall drop (negetive growth) shown in Variance% in cell(N13,N14)
2. Whereas in Seasonal Variance(P13,P14,P15), there's no such drop in sales.
# Conslusion : From a demand's point of view, it says there will be more sales during the season. Before(Y1 Q4) and after(Y2 Q3) that, in the off season, there will be an anticipated drop that will impact the company's sales.</t>
  </si>
  <si>
    <t>This below column shows if demand can be met at the end of season within the fiscal year.</t>
  </si>
  <si>
    <t>We see the C?D ratio of "Season" column can't be met but we see the C/D ratio of "Cycle"(fiscal year) column is somehow getting met. This happens becausenot all quarters have huge demands like seasonal demands so the demand gets accomodated in the whole fiscal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</si>
</sst>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5" formatCode="_(* #,##0.0_);_(* \(#,##0.0\);_(* &quot;-&quot;??_);_(@_)"/>
    <numFmt numFmtId="166" formatCode="_(* #,##0.00_);_(* \(#,##0.00\);_(* &quot;-&quot;??_);_(@_)"/>
    <numFmt numFmtId="167" formatCode="[$-409]mmm/yy;@"/>
    <numFmt numFmtId="168" formatCode="_(* #,##0_);_(* \(#,##0\);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20"/>
      <color theme="0"/>
      <name val="Calibri"/>
      <family val="2"/>
      <scheme val="minor"/>
    </font>
    <font>
      <b/>
      <sz val="20"/>
      <name val="Calibri"/>
      <family val="2"/>
      <scheme val="minor"/>
    </font>
    <font>
      <b/>
      <sz val="10"/>
      <color theme="1"/>
      <name val="Calibri"/>
      <family val="2"/>
    </font>
    <font>
      <b/>
      <sz val="10"/>
      <name val="Arial"/>
      <family val="2"/>
    </font>
    <font>
      <b/>
      <sz val="8"/>
      <name val="Arial"/>
      <family val="2"/>
    </font>
  </fonts>
  <fills count="11">
    <fill>
      <patternFill patternType="none"/>
    </fill>
    <fill>
      <patternFill patternType="gray125"/>
    </fill>
    <fill>
      <patternFill patternType="solid">
        <fgColor theme="4" tint="-0.249977111117893"/>
        <bgColor indexed="64"/>
      </patternFill>
    </fill>
    <fill>
      <patternFill patternType="solid">
        <fgColor theme="4" tint="0.39997558519241921"/>
        <bgColor indexed="64"/>
      </patternFill>
    </fill>
    <fill>
      <patternFill patternType="solid">
        <fgColor indexed="9"/>
        <bgColor indexed="64"/>
      </patternFill>
    </fill>
    <fill>
      <patternFill patternType="solid">
        <fgColor theme="9" tint="0.59999389629810485"/>
        <bgColor indexed="64"/>
      </patternFill>
    </fill>
    <fill>
      <patternFill patternType="solid">
        <fgColor theme="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8" tint="0.59999389629810485"/>
        <bgColor indexed="64"/>
      </patternFill>
    </fill>
  </fills>
  <borders count="3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style="medium">
        <color indexed="64"/>
      </left>
      <right style="thin">
        <color theme="1" tint="0.499984740745262"/>
      </right>
      <top style="medium">
        <color indexed="64"/>
      </top>
      <bottom style="medium">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top/>
      <bottom/>
      <diagonal/>
    </border>
    <border>
      <left/>
      <right style="medium">
        <color auto="1"/>
      </right>
      <top/>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4">
    <xf numFmtId="0" fontId="0" fillId="0" borderId="0" xfId="0"/>
    <xf numFmtId="0" fontId="3" fillId="0" borderId="0" xfId="0" applyFont="1" applyAlignment="1">
      <alignment horizontal="center" vertical="center"/>
    </xf>
    <xf numFmtId="165" fontId="0" fillId="0" borderId="0" xfId="1" applyNumberFormat="1" applyFont="1"/>
    <xf numFmtId="166" fontId="0" fillId="0" borderId="0" xfId="0" applyNumberFormat="1"/>
    <xf numFmtId="0" fontId="4" fillId="2" borderId="0" xfId="0" applyFont="1" applyFill="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6" fillId="3" borderId="4" xfId="0" applyFont="1" applyFill="1" applyBorder="1" applyAlignment="1">
      <alignment horizontal="center" vertical="center"/>
    </xf>
    <xf numFmtId="167" fontId="7" fillId="0" borderId="5" xfId="0" applyNumberFormat="1" applyFont="1" applyBorder="1"/>
    <xf numFmtId="168" fontId="7" fillId="0" borderId="5" xfId="0" applyNumberFormat="1" applyFont="1" applyBorder="1"/>
    <xf numFmtId="167" fontId="7" fillId="0" borderId="6" xfId="0" applyNumberFormat="1" applyFont="1" applyBorder="1" applyAlignment="1">
      <alignment horizontal="center"/>
    </xf>
    <xf numFmtId="0" fontId="0" fillId="0" borderId="6" xfId="0" applyBorder="1" applyAlignment="1">
      <alignment horizontal="center"/>
    </xf>
    <xf numFmtId="0" fontId="7" fillId="4" borderId="7" xfId="0" applyFont="1" applyFill="1" applyBorder="1" applyAlignment="1">
      <alignment horizontal="center" vertical="center" textRotation="90" wrapText="1"/>
    </xf>
    <xf numFmtId="167" fontId="8" fillId="0" borderId="8" xfId="0" applyNumberFormat="1" applyFont="1" applyBorder="1" applyAlignment="1">
      <alignment horizontal="center" vertical="center"/>
    </xf>
    <xf numFmtId="168" fontId="0" fillId="0" borderId="9" xfId="0" applyNumberFormat="1" applyBorder="1"/>
    <xf numFmtId="168" fontId="0" fillId="0" borderId="10" xfId="0" applyNumberFormat="1" applyBorder="1"/>
    <xf numFmtId="168" fontId="0" fillId="5" borderId="10" xfId="0" applyNumberFormat="1" applyFill="1" applyBorder="1"/>
    <xf numFmtId="168" fontId="0" fillId="6" borderId="10" xfId="0" applyNumberFormat="1" applyFill="1" applyBorder="1"/>
    <xf numFmtId="168" fontId="0" fillId="6" borderId="11" xfId="0" applyNumberFormat="1" applyFill="1" applyBorder="1"/>
    <xf numFmtId="168" fontId="7" fillId="0" borderId="12" xfId="0" applyNumberFormat="1" applyFont="1" applyBorder="1"/>
    <xf numFmtId="168" fontId="0" fillId="0" borderId="6" xfId="0" applyNumberFormat="1" applyBorder="1"/>
    <xf numFmtId="0" fontId="7" fillId="4" borderId="13" xfId="0" applyFont="1" applyFill="1" applyBorder="1" applyAlignment="1">
      <alignment horizontal="center" vertical="center" textRotation="90" wrapText="1"/>
    </xf>
    <xf numFmtId="167" fontId="8" fillId="0" borderId="1" xfId="0" applyNumberFormat="1" applyFont="1" applyBorder="1" applyAlignment="1">
      <alignment horizontal="center" vertical="center"/>
    </xf>
    <xf numFmtId="168" fontId="0" fillId="3" borderId="14" xfId="0" applyNumberFormat="1" applyFill="1" applyBorder="1"/>
    <xf numFmtId="168" fontId="0" fillId="0" borderId="0" xfId="0" applyNumberFormat="1"/>
    <xf numFmtId="168" fontId="0" fillId="5" borderId="0" xfId="0" applyNumberFormat="1" applyFill="1"/>
    <xf numFmtId="168" fontId="0" fillId="6" borderId="0" xfId="0" applyNumberFormat="1" applyFill="1"/>
    <xf numFmtId="168" fontId="0" fillId="6" borderId="15" xfId="0" applyNumberFormat="1" applyFill="1" applyBorder="1"/>
    <xf numFmtId="168" fontId="7" fillId="0" borderId="16" xfId="0" applyNumberFormat="1" applyFont="1" applyBorder="1"/>
    <xf numFmtId="168" fontId="0" fillId="3" borderId="0" xfId="0" applyNumberFormat="1" applyFill="1"/>
    <xf numFmtId="0" fontId="7" fillId="4" borderId="17" xfId="0" applyFont="1" applyFill="1" applyBorder="1" applyAlignment="1">
      <alignment horizontal="center" vertical="center" textRotation="90" wrapText="1"/>
    </xf>
    <xf numFmtId="167" fontId="8" fillId="0" borderId="18" xfId="0" applyNumberFormat="1" applyFont="1" applyBorder="1" applyAlignment="1">
      <alignment horizontal="center" vertical="center"/>
    </xf>
    <xf numFmtId="168" fontId="0" fillId="3" borderId="19" xfId="0" applyNumberFormat="1" applyFill="1" applyBorder="1"/>
    <xf numFmtId="168" fontId="0" fillId="3" borderId="20" xfId="0" applyNumberFormat="1" applyFill="1" applyBorder="1"/>
    <xf numFmtId="168" fontId="0" fillId="0" borderId="20" xfId="0" applyNumberFormat="1" applyBorder="1"/>
    <xf numFmtId="168" fontId="0" fillId="5" borderId="20" xfId="0" applyNumberFormat="1" applyFill="1" applyBorder="1"/>
    <xf numFmtId="168" fontId="0" fillId="6" borderId="21" xfId="0" applyNumberFormat="1" applyFill="1" applyBorder="1"/>
    <xf numFmtId="168" fontId="7" fillId="0" borderId="22" xfId="0" applyNumberFormat="1" applyFont="1" applyBorder="1"/>
    <xf numFmtId="0" fontId="7" fillId="0" borderId="0" xfId="0" applyFont="1" applyAlignment="1">
      <alignment horizontal="center" vertical="center" textRotation="90"/>
    </xf>
    <xf numFmtId="167" fontId="8" fillId="0" borderId="0" xfId="0" applyNumberFormat="1" applyFont="1" applyAlignment="1">
      <alignment horizontal="center" vertical="center"/>
    </xf>
    <xf numFmtId="168" fontId="7" fillId="0" borderId="0" xfId="0" applyNumberFormat="1" applyFont="1"/>
    <xf numFmtId="0" fontId="7" fillId="4" borderId="23" xfId="0" applyFont="1" applyFill="1" applyBorder="1" applyAlignment="1">
      <alignment horizontal="center" vertical="center" textRotation="90"/>
    </xf>
    <xf numFmtId="9" fontId="7" fillId="0" borderId="9" xfId="0" applyNumberFormat="1" applyFont="1" applyBorder="1" applyAlignment="1">
      <alignment horizontal="center"/>
    </xf>
    <xf numFmtId="9" fontId="7" fillId="0" borderId="10" xfId="0" applyNumberFormat="1" applyFont="1" applyBorder="1" applyAlignment="1">
      <alignment horizontal="center"/>
    </xf>
    <xf numFmtId="9" fontId="7" fillId="6" borderId="10" xfId="0" applyNumberFormat="1" applyFont="1" applyFill="1" applyBorder="1"/>
    <xf numFmtId="9" fontId="7" fillId="0" borderId="12" xfId="0" applyNumberFormat="1" applyFont="1" applyBorder="1" applyAlignment="1">
      <alignment horizontal="center"/>
    </xf>
    <xf numFmtId="9" fontId="7" fillId="0" borderId="24" xfId="0" applyNumberFormat="1" applyFont="1" applyBorder="1" applyAlignment="1">
      <alignment horizontal="center"/>
    </xf>
    <xf numFmtId="0" fontId="7" fillId="4" borderId="25" xfId="0" applyFont="1" applyFill="1" applyBorder="1" applyAlignment="1">
      <alignment horizontal="center" vertical="center" textRotation="90"/>
    </xf>
    <xf numFmtId="9" fontId="7" fillId="3" borderId="14" xfId="0" applyNumberFormat="1" applyFont="1" applyFill="1" applyBorder="1"/>
    <xf numFmtId="9" fontId="7" fillId="0" borderId="0" xfId="0" applyNumberFormat="1" applyFont="1"/>
    <xf numFmtId="9" fontId="7" fillId="0" borderId="0" xfId="0" applyNumberFormat="1" applyFont="1" applyAlignment="1">
      <alignment horizontal="center"/>
    </xf>
    <xf numFmtId="9" fontId="7" fillId="0" borderId="16" xfId="0" applyNumberFormat="1" applyFont="1" applyBorder="1"/>
    <xf numFmtId="9" fontId="7" fillId="0" borderId="26" xfId="0" applyNumberFormat="1" applyFont="1" applyBorder="1"/>
    <xf numFmtId="9" fontId="7" fillId="3" borderId="0" xfId="0" applyNumberFormat="1" applyFont="1" applyFill="1"/>
    <xf numFmtId="9" fontId="7" fillId="6" borderId="0" xfId="0" applyNumberFormat="1" applyFont="1" applyFill="1"/>
    <xf numFmtId="0" fontId="7" fillId="4" borderId="27" xfId="0" applyFont="1" applyFill="1" applyBorder="1" applyAlignment="1">
      <alignment horizontal="center" vertical="center" textRotation="90"/>
    </xf>
    <xf numFmtId="9" fontId="7" fillId="3" borderId="19" xfId="0" applyNumberFormat="1" applyFont="1" applyFill="1" applyBorder="1"/>
    <xf numFmtId="9" fontId="7" fillId="3" borderId="20" xfId="0" applyNumberFormat="1" applyFont="1" applyFill="1" applyBorder="1"/>
    <xf numFmtId="9" fontId="7" fillId="0" borderId="20" xfId="0" applyNumberFormat="1" applyFont="1" applyBorder="1"/>
    <xf numFmtId="9" fontId="7" fillId="0" borderId="20" xfId="0" applyNumberFormat="1" applyFont="1" applyBorder="1" applyAlignment="1">
      <alignment horizontal="center"/>
    </xf>
    <xf numFmtId="9" fontId="7" fillId="0" borderId="22" xfId="0" applyNumberFormat="1" applyFont="1" applyBorder="1"/>
    <xf numFmtId="9" fontId="7" fillId="0" borderId="28" xfId="0" applyNumberFormat="1" applyFont="1" applyBorder="1"/>
    <xf numFmtId="0" fontId="0" fillId="0" borderId="0" xfId="0" applyAlignment="1">
      <alignment horizontal="center"/>
    </xf>
    <xf numFmtId="0" fontId="7" fillId="4" borderId="23" xfId="0" applyFont="1" applyFill="1" applyBorder="1" applyAlignment="1">
      <alignment horizontal="center" vertical="center" textRotation="90" wrapText="1"/>
    </xf>
    <xf numFmtId="166" fontId="0" fillId="0" borderId="9" xfId="1" applyNumberFormat="1" applyFont="1" applyBorder="1"/>
    <xf numFmtId="166" fontId="0" fillId="0" borderId="10" xfId="1" applyNumberFormat="1" applyFont="1" applyBorder="1"/>
    <xf numFmtId="166" fontId="0" fillId="6" borderId="10" xfId="0" applyNumberFormat="1" applyFill="1" applyBorder="1"/>
    <xf numFmtId="166" fontId="0" fillId="6" borderId="11" xfId="0" applyNumberFormat="1" applyFill="1" applyBorder="1"/>
    <xf numFmtId="166" fontId="0" fillId="0" borderId="29" xfId="1" applyNumberFormat="1" applyFont="1" applyBorder="1"/>
    <xf numFmtId="166" fontId="0" fillId="0" borderId="6" xfId="1" applyNumberFormat="1" applyFont="1" applyBorder="1"/>
    <xf numFmtId="0" fontId="7" fillId="4" borderId="25" xfId="0" applyFont="1" applyFill="1" applyBorder="1" applyAlignment="1">
      <alignment horizontal="center" vertical="center" textRotation="90" wrapText="1"/>
    </xf>
    <xf numFmtId="166" fontId="0" fillId="3" borderId="14" xfId="0" applyNumberFormat="1" applyFill="1" applyBorder="1"/>
    <xf numFmtId="166" fontId="0" fillId="0" borderId="0" xfId="1" applyNumberFormat="1" applyFont="1" applyBorder="1"/>
    <xf numFmtId="166" fontId="0" fillId="6" borderId="0" xfId="1" applyNumberFormat="1" applyFont="1" applyFill="1" applyBorder="1"/>
    <xf numFmtId="166" fontId="0" fillId="6" borderId="0" xfId="0" applyNumberFormat="1" applyFill="1"/>
    <xf numFmtId="166" fontId="0" fillId="6" borderId="15" xfId="0" applyNumberFormat="1" applyFill="1" applyBorder="1"/>
    <xf numFmtId="166" fontId="0" fillId="0" borderId="16" xfId="1" applyNumberFormat="1" applyFont="1" applyBorder="1"/>
    <xf numFmtId="166" fontId="0" fillId="3" borderId="0" xfId="0" applyNumberFormat="1" applyFill="1"/>
    <xf numFmtId="0" fontId="7" fillId="4" borderId="27" xfId="0" applyFont="1" applyFill="1" applyBorder="1" applyAlignment="1">
      <alignment horizontal="center" vertical="center" textRotation="90" wrapText="1"/>
    </xf>
    <xf numFmtId="166" fontId="0" fillId="3" borderId="19" xfId="0" applyNumberFormat="1" applyFill="1" applyBorder="1"/>
    <xf numFmtId="166" fontId="0" fillId="3" borderId="20" xfId="0" applyNumberFormat="1" applyFill="1" applyBorder="1"/>
    <xf numFmtId="166" fontId="0" fillId="0" borderId="20" xfId="1" applyNumberFormat="1" applyFont="1" applyBorder="1"/>
    <xf numFmtId="166" fontId="0" fillId="6" borderId="21" xfId="1" applyNumberFormat="1" applyFont="1" applyFill="1" applyBorder="1"/>
    <xf numFmtId="166" fontId="0" fillId="0" borderId="22" xfId="1" applyNumberFormat="1" applyFont="1" applyBorder="1"/>
    <xf numFmtId="0" fontId="3" fillId="0" borderId="0" xfId="0" applyFont="1"/>
    <xf numFmtId="0" fontId="2" fillId="7" borderId="0" xfId="0" applyFont="1" applyFill="1" applyAlignment="1">
      <alignment wrapText="1"/>
    </xf>
    <xf numFmtId="0" fontId="2" fillId="8" borderId="0" xfId="0" applyFont="1" applyFill="1"/>
    <xf numFmtId="9" fontId="3" fillId="8" borderId="0" xfId="2" applyFont="1" applyFill="1"/>
    <xf numFmtId="168" fontId="3" fillId="8" borderId="6" xfId="0" applyNumberFormat="1" applyFont="1" applyFill="1" applyBorder="1"/>
    <xf numFmtId="0" fontId="2" fillId="8" borderId="6" xfId="0" applyFont="1" applyFill="1" applyBorder="1" applyAlignment="1">
      <alignment horizontal="center"/>
    </xf>
    <xf numFmtId="0" fontId="0" fillId="7" borderId="0" xfId="0" applyFill="1" applyAlignment="1">
      <alignment wrapText="1"/>
    </xf>
    <xf numFmtId="0" fontId="0" fillId="9" borderId="0" xfId="0" applyFill="1" applyAlignment="1">
      <alignment wrapText="1"/>
    </xf>
    <xf numFmtId="0" fontId="0" fillId="10" borderId="0" xfId="0" applyFill="1" applyAlignment="1">
      <alignment wrapText="1"/>
    </xf>
  </cellXfs>
  <cellStyles count="3">
    <cellStyle name="Comma" xfId="1" builtinId="3"/>
    <cellStyle name="Normal" xfId="0" builtinId="0"/>
    <cellStyle name="Percent" xfId="2" builtinId="5"/>
  </cellStyles>
  <dxfs count="13">
    <dxf>
      <font>
        <condense val="0"/>
        <extend val="0"/>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rgb="FF9C0006"/>
      </font>
      <fill>
        <patternFill>
          <bgColor rgb="FFFFC7CE"/>
        </patternFill>
      </fill>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0E192-F6E0-482B-90AA-C1296DC6C77F}">
  <dimension ref="B1:Z29"/>
  <sheetViews>
    <sheetView showGridLines="0" tabSelected="1" topLeftCell="G10" workbookViewId="0">
      <selection activeCell="N24" sqref="N24"/>
    </sheetView>
  </sheetViews>
  <sheetFormatPr defaultRowHeight="14.5" x14ac:dyDescent="0.35"/>
  <cols>
    <col min="1" max="1" width="1.1796875" customWidth="1"/>
    <col min="2" max="2" width="5.453125" customWidth="1"/>
    <col min="3" max="3" width="8.7265625" style="85" bestFit="1"/>
    <col min="4" max="13" width="8.81640625" customWidth="1"/>
    <col min="14" max="14" width="9.36328125" customWidth="1"/>
    <col min="15" max="15" width="2.7265625" customWidth="1"/>
    <col min="16" max="16" width="8.26953125" customWidth="1"/>
    <col min="17" max="17" width="5.26953125" customWidth="1"/>
    <col min="18" max="18" width="8.26953125" customWidth="1"/>
  </cols>
  <sheetData>
    <row r="1" spans="2:26" ht="6" customHeight="1" x14ac:dyDescent="0.35">
      <c r="C1" s="1"/>
      <c r="D1" s="2"/>
      <c r="E1" s="2"/>
      <c r="F1" s="2"/>
      <c r="G1" s="2"/>
      <c r="H1" s="2"/>
      <c r="I1" s="2"/>
      <c r="J1" s="2"/>
      <c r="K1" s="2"/>
      <c r="L1" s="2"/>
      <c r="M1" s="2"/>
      <c r="N1" s="3"/>
    </row>
    <row r="2" spans="2:26" x14ac:dyDescent="0.35">
      <c r="C2" s="1"/>
      <c r="D2" s="4" t="s">
        <v>0</v>
      </c>
      <c r="E2" s="4"/>
      <c r="F2" s="4"/>
      <c r="G2" s="4"/>
      <c r="H2" s="4"/>
      <c r="I2" s="4"/>
      <c r="J2" s="4"/>
      <c r="K2" s="4"/>
      <c r="L2" s="4"/>
      <c r="M2" s="4"/>
      <c r="N2" s="3"/>
    </row>
    <row r="3" spans="2:26" x14ac:dyDescent="0.35">
      <c r="C3" s="1"/>
      <c r="D3" s="4"/>
      <c r="E3" s="4"/>
      <c r="F3" s="4"/>
      <c r="G3" s="4"/>
      <c r="H3" s="4"/>
      <c r="I3" s="4"/>
      <c r="J3" s="4"/>
      <c r="K3" s="4"/>
      <c r="L3" s="4"/>
      <c r="M3" s="4"/>
      <c r="N3" s="3"/>
      <c r="Q3" s="86" t="s">
        <v>22</v>
      </c>
      <c r="R3" s="86"/>
    </row>
    <row r="4" spans="2:26" ht="14.5" customHeight="1" x14ac:dyDescent="0.35">
      <c r="C4" s="1"/>
      <c r="D4" s="2"/>
      <c r="E4" s="2"/>
      <c r="F4" s="2"/>
      <c r="G4" s="2"/>
      <c r="H4" s="2"/>
      <c r="I4" s="2"/>
      <c r="J4" s="2"/>
      <c r="K4" s="2"/>
      <c r="L4" s="2"/>
      <c r="M4" s="2"/>
      <c r="N4" s="3"/>
      <c r="Q4" s="86"/>
      <c r="R4" s="86"/>
    </row>
    <row r="5" spans="2:26" ht="15" customHeight="1" thickBot="1" x14ac:dyDescent="0.4">
      <c r="C5" s="1"/>
      <c r="D5" s="5" t="s">
        <v>1</v>
      </c>
      <c r="E5" s="6"/>
      <c r="F5" s="6"/>
      <c r="G5" s="6"/>
      <c r="H5" s="5" t="s">
        <v>2</v>
      </c>
      <c r="I5" s="6"/>
      <c r="J5" s="6"/>
      <c r="K5" s="7"/>
      <c r="L5" s="5" t="s">
        <v>3</v>
      </c>
      <c r="M5" s="7"/>
      <c r="Q5" s="86"/>
      <c r="R5" s="86"/>
    </row>
    <row r="6" spans="2:26" ht="15" thickBot="1" x14ac:dyDescent="0.4">
      <c r="C6" s="8" t="s">
        <v>4</v>
      </c>
      <c r="D6" s="9" t="s">
        <v>5</v>
      </c>
      <c r="E6" s="9" t="s">
        <v>6</v>
      </c>
      <c r="F6" s="9" t="s">
        <v>7</v>
      </c>
      <c r="G6" s="9" t="s">
        <v>8</v>
      </c>
      <c r="H6" s="9" t="s">
        <v>5</v>
      </c>
      <c r="I6" s="9" t="s">
        <v>6</v>
      </c>
      <c r="J6" s="9" t="s">
        <v>7</v>
      </c>
      <c r="K6" s="9" t="s">
        <v>8</v>
      </c>
      <c r="L6" s="9" t="s">
        <v>5</v>
      </c>
      <c r="M6" s="9" t="s">
        <v>6</v>
      </c>
      <c r="N6" s="10" t="s">
        <v>9</v>
      </c>
      <c r="P6" s="11" t="s">
        <v>10</v>
      </c>
      <c r="Q6" s="87" t="s">
        <v>11</v>
      </c>
      <c r="R6" s="90" t="s">
        <v>12</v>
      </c>
    </row>
    <row r="7" spans="2:26" x14ac:dyDescent="0.35">
      <c r="B7" s="13" t="s">
        <v>13</v>
      </c>
      <c r="C7" s="14" t="s">
        <v>14</v>
      </c>
      <c r="D7" s="15">
        <v>29000</v>
      </c>
      <c r="E7" s="16">
        <v>42000</v>
      </c>
      <c r="F7" s="16">
        <v>20800</v>
      </c>
      <c r="G7" s="16">
        <v>23500</v>
      </c>
      <c r="H7" s="17">
        <v>28900</v>
      </c>
      <c r="I7" s="17">
        <v>46000</v>
      </c>
      <c r="J7" s="18"/>
      <c r="K7" s="18"/>
      <c r="L7" s="18"/>
      <c r="M7" s="19"/>
      <c r="N7" s="20">
        <f>SUM(D7:M7)</f>
        <v>190200</v>
      </c>
      <c r="P7" s="21">
        <f>SUM(H7:I7)</f>
        <v>74900</v>
      </c>
      <c r="Q7" s="88">
        <f>P7/SUM(F7:I7)</f>
        <v>0.62835570469798663</v>
      </c>
      <c r="R7" s="89">
        <f>SUM(F7:I7)</f>
        <v>119200</v>
      </c>
    </row>
    <row r="8" spans="2:26" x14ac:dyDescent="0.35">
      <c r="B8" s="22"/>
      <c r="C8" s="23" t="s">
        <v>15</v>
      </c>
      <c r="D8" s="24"/>
      <c r="E8" s="25">
        <v>39000</v>
      </c>
      <c r="F8" s="25">
        <v>19600</v>
      </c>
      <c r="G8" s="25">
        <v>24000</v>
      </c>
      <c r="H8" s="26">
        <v>31080</v>
      </c>
      <c r="I8" s="26">
        <v>46000</v>
      </c>
      <c r="J8" s="25">
        <v>24200</v>
      </c>
      <c r="K8" s="27"/>
      <c r="L8" s="27"/>
      <c r="M8" s="28"/>
      <c r="N8" s="29">
        <f>SUM(D8:M8)</f>
        <v>183880</v>
      </c>
      <c r="P8" s="21">
        <f>SUM(H8:I8)</f>
        <v>77080</v>
      </c>
      <c r="Q8" s="88">
        <f>P8/SUM(F8:I8)</f>
        <v>0.63871395425919786</v>
      </c>
      <c r="R8" s="89">
        <f>SUM(F8:I8)</f>
        <v>120680</v>
      </c>
    </row>
    <row r="9" spans="2:26" x14ac:dyDescent="0.35">
      <c r="B9" s="22"/>
      <c r="C9" s="23" t="s">
        <v>16</v>
      </c>
      <c r="D9" s="24"/>
      <c r="E9" s="30"/>
      <c r="F9" s="25">
        <v>19200</v>
      </c>
      <c r="G9" s="25">
        <v>22100</v>
      </c>
      <c r="H9" s="26">
        <v>30600</v>
      </c>
      <c r="I9" s="26">
        <v>47500</v>
      </c>
      <c r="J9" s="25">
        <v>20800</v>
      </c>
      <c r="K9" s="25">
        <v>23400</v>
      </c>
      <c r="L9" s="27"/>
      <c r="M9" s="28"/>
      <c r="N9" s="29">
        <f>SUM(D9:M9)</f>
        <v>163600</v>
      </c>
      <c r="P9" s="21">
        <f t="shared" ref="P9:P10" si="0">SUM(H9:I9)</f>
        <v>78100</v>
      </c>
      <c r="Q9" s="88">
        <f>P9/SUM(G9:J9)</f>
        <v>0.6454545454545455</v>
      </c>
      <c r="R9" s="89">
        <f>SUM(F9:I9)</f>
        <v>119400</v>
      </c>
    </row>
    <row r="10" spans="2:26" ht="15" customHeight="1" thickBot="1" x14ac:dyDescent="0.4">
      <c r="B10" s="31"/>
      <c r="C10" s="32" t="s">
        <v>17</v>
      </c>
      <c r="D10" s="33"/>
      <c r="E10" s="34"/>
      <c r="F10" s="34"/>
      <c r="G10" s="35">
        <v>21000</v>
      </c>
      <c r="H10" s="36">
        <v>32000</v>
      </c>
      <c r="I10" s="36">
        <v>47000</v>
      </c>
      <c r="J10" s="35">
        <v>20600</v>
      </c>
      <c r="K10" s="35">
        <v>24300</v>
      </c>
      <c r="L10" s="35">
        <v>29200</v>
      </c>
      <c r="M10" s="37"/>
      <c r="N10" s="38">
        <f>SUM(D10:M10)</f>
        <v>174100</v>
      </c>
      <c r="P10" s="21">
        <f t="shared" si="0"/>
        <v>79000</v>
      </c>
      <c r="Q10" s="88">
        <f>P10/SUM(G10:J10)</f>
        <v>0.65505804311774463</v>
      </c>
      <c r="R10" s="89">
        <f>SUM(F10:I10)</f>
        <v>100000</v>
      </c>
    </row>
    <row r="11" spans="2:26" ht="15" customHeight="1" thickBot="1" x14ac:dyDescent="0.4">
      <c r="B11" s="39"/>
      <c r="C11" s="40"/>
      <c r="D11" s="25"/>
      <c r="E11" s="25"/>
      <c r="F11" s="25"/>
      <c r="G11" s="25"/>
      <c r="H11" s="25"/>
      <c r="I11" s="25"/>
      <c r="J11" s="25"/>
      <c r="K11" s="25"/>
      <c r="L11" s="25"/>
      <c r="M11" s="25"/>
      <c r="N11" s="41"/>
      <c r="U11" s="91" t="s">
        <v>23</v>
      </c>
      <c r="V11" s="91"/>
      <c r="W11" s="91"/>
      <c r="X11" s="91"/>
      <c r="Y11" s="91"/>
      <c r="Z11" s="91"/>
    </row>
    <row r="12" spans="2:26" x14ac:dyDescent="0.35">
      <c r="B12" s="42" t="s">
        <v>18</v>
      </c>
      <c r="C12" s="14" t="s">
        <v>14</v>
      </c>
      <c r="D12" s="43" t="s">
        <v>19</v>
      </c>
      <c r="E12" s="44" t="s">
        <v>19</v>
      </c>
      <c r="F12" s="44" t="s">
        <v>19</v>
      </c>
      <c r="G12" s="44" t="s">
        <v>19</v>
      </c>
      <c r="H12" s="44" t="s">
        <v>19</v>
      </c>
      <c r="I12" s="44" t="s">
        <v>19</v>
      </c>
      <c r="J12" s="45"/>
      <c r="K12" s="18"/>
      <c r="L12" s="18"/>
      <c r="M12" s="19"/>
      <c r="N12" s="46" t="s">
        <v>19</v>
      </c>
      <c r="P12" s="47" t="s">
        <v>19</v>
      </c>
      <c r="R12" s="92"/>
      <c r="U12" s="91"/>
      <c r="V12" s="91"/>
      <c r="W12" s="91"/>
      <c r="X12" s="91"/>
      <c r="Y12" s="91"/>
      <c r="Z12" s="91"/>
    </row>
    <row r="13" spans="2:26" x14ac:dyDescent="0.35">
      <c r="B13" s="48"/>
      <c r="C13" s="23" t="s">
        <v>15</v>
      </c>
      <c r="D13" s="49"/>
      <c r="E13" s="50">
        <f>E8/E7-1</f>
        <v>-7.1428571428571397E-2</v>
      </c>
      <c r="F13" s="50">
        <f>F8/F7-1</f>
        <v>-5.7692307692307709E-2</v>
      </c>
      <c r="G13" s="50">
        <f t="shared" ref="G13:H13" si="1">G8/G7-1</f>
        <v>2.1276595744680771E-2</v>
      </c>
      <c r="H13" s="50">
        <f t="shared" si="1"/>
        <v>7.5432525951557139E-2</v>
      </c>
      <c r="I13" s="50">
        <f>I8/I7-1</f>
        <v>0</v>
      </c>
      <c r="J13" s="51" t="s">
        <v>19</v>
      </c>
      <c r="K13" s="27"/>
      <c r="L13" s="27"/>
      <c r="M13" s="28"/>
      <c r="N13" s="52">
        <f>SUM(E8:I8)/SUM(E7:I7)-1</f>
        <v>-9.4292803970222883E-3</v>
      </c>
      <c r="P13" s="53">
        <f>P8/P7-1</f>
        <v>2.9105473965286954E-2</v>
      </c>
      <c r="R13" s="93" t="s">
        <v>24</v>
      </c>
      <c r="S13" s="93"/>
      <c r="T13" s="93"/>
      <c r="U13" s="91"/>
      <c r="V13" s="91"/>
      <c r="W13" s="91"/>
      <c r="X13" s="91"/>
      <c r="Y13" s="91"/>
      <c r="Z13" s="91"/>
    </row>
    <row r="14" spans="2:26" x14ac:dyDescent="0.35">
      <c r="B14" s="48"/>
      <c r="C14" s="23" t="s">
        <v>16</v>
      </c>
      <c r="D14" s="49"/>
      <c r="E14" s="54"/>
      <c r="F14" s="50">
        <f>F9/F8-1</f>
        <v>-2.0408163265306145E-2</v>
      </c>
      <c r="G14" s="50">
        <f>G9/G8-1</f>
        <v>-7.9166666666666718E-2</v>
      </c>
      <c r="H14" s="50">
        <f>H9/H8-1</f>
        <v>-1.5444015444015413E-2</v>
      </c>
      <c r="I14" s="50">
        <f>I9/I8-1</f>
        <v>3.2608695652173836E-2</v>
      </c>
      <c r="J14" s="50"/>
      <c r="K14" s="51" t="s">
        <v>19</v>
      </c>
      <c r="L14" s="55"/>
      <c r="M14" s="28"/>
      <c r="N14" s="52">
        <f>SUM(F9:J9)/SUM(F8:J8)-1</f>
        <v>-3.2302595251242461E-2</v>
      </c>
      <c r="P14" s="53">
        <f>P9/P8-1</f>
        <v>1.3233004670472281E-2</v>
      </c>
      <c r="R14" s="93"/>
      <c r="S14" s="93"/>
      <c r="T14" s="93"/>
      <c r="U14" s="91"/>
      <c r="V14" s="91"/>
      <c r="W14" s="91"/>
      <c r="X14" s="91"/>
      <c r="Y14" s="91"/>
      <c r="Z14" s="91"/>
    </row>
    <row r="15" spans="2:26" ht="15" thickBot="1" x14ac:dyDescent="0.4">
      <c r="B15" s="56"/>
      <c r="C15" s="32" t="s">
        <v>17</v>
      </c>
      <c r="D15" s="57"/>
      <c r="E15" s="58"/>
      <c r="F15" s="58"/>
      <c r="G15" s="59">
        <f>G10/G9-1</f>
        <v>-4.9773755656108642E-2</v>
      </c>
      <c r="H15" s="59">
        <f t="shared" ref="H15:J15" si="2">H10/H9-1</f>
        <v>4.5751633986928164E-2</v>
      </c>
      <c r="I15" s="59">
        <f t="shared" si="2"/>
        <v>-1.0526315789473717E-2</v>
      </c>
      <c r="J15" s="59">
        <f t="shared" si="2"/>
        <v>-9.6153846153845812E-3</v>
      </c>
      <c r="K15" s="59">
        <f>K10/K9-1</f>
        <v>3.8461538461538547E-2</v>
      </c>
      <c r="L15" s="60" t="s">
        <v>19</v>
      </c>
      <c r="M15" s="37"/>
      <c r="N15" s="61">
        <f>SUM(G10:K10)/SUM(G9:K9)-1</f>
        <v>3.4626038781162549E-3</v>
      </c>
      <c r="P15" s="62">
        <f t="shared" ref="P15" si="3">P10/P9-1</f>
        <v>1.1523687580025532E-2</v>
      </c>
      <c r="R15" s="93"/>
      <c r="S15" s="93"/>
      <c r="T15" s="93"/>
      <c r="U15" s="91"/>
      <c r="V15" s="91"/>
      <c r="W15" s="91"/>
      <c r="X15" s="91"/>
      <c r="Y15" s="91"/>
      <c r="Z15" s="91"/>
    </row>
    <row r="16" spans="2:26" x14ac:dyDescent="0.35">
      <c r="C16" s="40"/>
      <c r="R16" s="93"/>
      <c r="S16" s="93"/>
      <c r="T16" s="93"/>
      <c r="U16" s="91"/>
      <c r="V16" s="91"/>
      <c r="W16" s="91"/>
      <c r="X16" s="91"/>
      <c r="Y16" s="91"/>
      <c r="Z16" s="91"/>
    </row>
    <row r="17" spans="2:26" ht="15" thickBot="1" x14ac:dyDescent="0.4">
      <c r="C17" s="40"/>
      <c r="N17" s="12" t="s">
        <v>20</v>
      </c>
      <c r="O17" s="63"/>
      <c r="P17" s="12" t="s">
        <v>10</v>
      </c>
      <c r="Q17" s="63"/>
      <c r="R17" s="12" t="s">
        <v>12</v>
      </c>
      <c r="U17" s="91"/>
      <c r="V17" s="91"/>
      <c r="W17" s="91"/>
      <c r="X17" s="91"/>
      <c r="Y17" s="91"/>
      <c r="Z17" s="91"/>
    </row>
    <row r="18" spans="2:26" x14ac:dyDescent="0.35">
      <c r="B18" s="64" t="s">
        <v>21</v>
      </c>
      <c r="C18" s="14" t="s">
        <v>14</v>
      </c>
      <c r="D18" s="65">
        <f>30000/D7</f>
        <v>1.0344827586206897</v>
      </c>
      <c r="E18" s="66">
        <f>30000/E7</f>
        <v>0.7142857142857143</v>
      </c>
      <c r="F18" s="66">
        <f t="shared" ref="E18:M21" si="4">30000/F7</f>
        <v>1.4423076923076923</v>
      </c>
      <c r="G18" s="66">
        <f t="shared" si="4"/>
        <v>1.2765957446808511</v>
      </c>
      <c r="H18" s="66">
        <f t="shared" si="4"/>
        <v>1.0380622837370241</v>
      </c>
      <c r="I18" s="66">
        <f>30000/I7</f>
        <v>0.65217391304347827</v>
      </c>
      <c r="J18" s="67"/>
      <c r="K18" s="67"/>
      <c r="L18" s="67"/>
      <c r="M18" s="68"/>
      <c r="N18" s="69">
        <f>30000*6/N7</f>
        <v>0.94637223974763407</v>
      </c>
      <c r="P18" s="70">
        <f>30000*2/P7</f>
        <v>0.8010680907877169</v>
      </c>
      <c r="R18" s="70">
        <f>30000*4/SUM(F7:I7)</f>
        <v>1.0067114093959733</v>
      </c>
      <c r="U18" s="91"/>
      <c r="V18" s="91"/>
      <c r="W18" s="91"/>
      <c r="X18" s="91"/>
      <c r="Y18" s="91"/>
      <c r="Z18" s="91"/>
    </row>
    <row r="19" spans="2:26" x14ac:dyDescent="0.35">
      <c r="B19" s="71"/>
      <c r="C19" s="23" t="s">
        <v>15</v>
      </c>
      <c r="D19" s="72"/>
      <c r="E19" s="73">
        <f t="shared" si="4"/>
        <v>0.76923076923076927</v>
      </c>
      <c r="F19" s="73">
        <f t="shared" si="4"/>
        <v>1.5306122448979591</v>
      </c>
      <c r="G19" s="73">
        <f t="shared" si="4"/>
        <v>1.25</v>
      </c>
      <c r="H19" s="73">
        <f t="shared" si="4"/>
        <v>0.96525096525096521</v>
      </c>
      <c r="I19" s="73">
        <f t="shared" si="4"/>
        <v>0.65217391304347827</v>
      </c>
      <c r="J19" s="73">
        <f t="shared" si="4"/>
        <v>1.2396694214876034</v>
      </c>
      <c r="K19" s="74"/>
      <c r="L19" s="75"/>
      <c r="M19" s="76"/>
      <c r="N19" s="77">
        <f>30000*6/N8</f>
        <v>0.97889928214052646</v>
      </c>
      <c r="P19" s="70">
        <f t="shared" ref="P19:P21" si="5">30000*2/P8</f>
        <v>0.77841203943954329</v>
      </c>
      <c r="R19" s="70">
        <f>30000*4/SUM(F8:I8)</f>
        <v>0.99436526350679488</v>
      </c>
      <c r="U19" s="91"/>
      <c r="V19" s="91"/>
      <c r="W19" s="91"/>
      <c r="X19" s="91"/>
      <c r="Y19" s="91"/>
      <c r="Z19" s="91"/>
    </row>
    <row r="20" spans="2:26" x14ac:dyDescent="0.35">
      <c r="B20" s="71"/>
      <c r="C20" s="23" t="s">
        <v>16</v>
      </c>
      <c r="D20" s="72"/>
      <c r="E20" s="78"/>
      <c r="F20" s="73">
        <f t="shared" si="4"/>
        <v>1.5625</v>
      </c>
      <c r="G20" s="73">
        <f t="shared" si="4"/>
        <v>1.3574660633484164</v>
      </c>
      <c r="H20" s="73">
        <f t="shared" si="4"/>
        <v>0.98039215686274506</v>
      </c>
      <c r="I20" s="73">
        <f t="shared" si="4"/>
        <v>0.63157894736842102</v>
      </c>
      <c r="J20" s="73">
        <f t="shared" si="4"/>
        <v>1.4423076923076923</v>
      </c>
      <c r="K20" s="73">
        <f t="shared" si="4"/>
        <v>1.2820512820512822</v>
      </c>
      <c r="L20" s="75"/>
      <c r="M20" s="76"/>
      <c r="N20" s="77">
        <f>30000*6/N9</f>
        <v>1.1002444987775062</v>
      </c>
      <c r="P20" s="70">
        <f t="shared" si="5"/>
        <v>0.76824583866837393</v>
      </c>
      <c r="R20" s="70">
        <f>30000*4/SUM(F9:I9)</f>
        <v>1.0050251256281406</v>
      </c>
    </row>
    <row r="21" spans="2:26" ht="15" thickBot="1" x14ac:dyDescent="0.4">
      <c r="B21" s="79"/>
      <c r="C21" s="32" t="s">
        <v>17</v>
      </c>
      <c r="D21" s="80"/>
      <c r="E21" s="81"/>
      <c r="F21" s="81"/>
      <c r="G21" s="82">
        <f t="shared" si="4"/>
        <v>1.4285714285714286</v>
      </c>
      <c r="H21" s="82">
        <f t="shared" si="4"/>
        <v>0.9375</v>
      </c>
      <c r="I21" s="82">
        <f t="shared" si="4"/>
        <v>0.63829787234042556</v>
      </c>
      <c r="J21" s="82">
        <f t="shared" si="4"/>
        <v>1.4563106796116505</v>
      </c>
      <c r="K21" s="82">
        <f t="shared" si="4"/>
        <v>1.2345679012345678</v>
      </c>
      <c r="L21" s="82">
        <f t="shared" si="4"/>
        <v>1.0273972602739727</v>
      </c>
      <c r="M21" s="83"/>
      <c r="N21" s="84">
        <f>30000*6/N10</f>
        <v>1.0338885697874785</v>
      </c>
      <c r="P21" s="70">
        <f t="shared" si="5"/>
        <v>0.759493670886076</v>
      </c>
      <c r="R21" s="70">
        <f>30000*3/SUM(G10:I10)</f>
        <v>0.9</v>
      </c>
    </row>
    <row r="22" spans="2:26" x14ac:dyDescent="0.35">
      <c r="C22" s="1"/>
    </row>
    <row r="23" spans="2:26" x14ac:dyDescent="0.35">
      <c r="C23" s="1"/>
      <c r="R23" s="91" t="s">
        <v>25</v>
      </c>
      <c r="S23" s="91"/>
      <c r="T23" s="91"/>
      <c r="U23" s="91"/>
      <c r="V23" s="91"/>
      <c r="W23" s="91"/>
      <c r="X23" s="91"/>
      <c r="Y23" s="91"/>
      <c r="Z23" s="91"/>
    </row>
    <row r="24" spans="2:26" x14ac:dyDescent="0.35">
      <c r="R24" s="91"/>
      <c r="S24" s="91"/>
      <c r="T24" s="91"/>
      <c r="U24" s="91"/>
      <c r="V24" s="91"/>
      <c r="W24" s="91"/>
      <c r="X24" s="91"/>
      <c r="Y24" s="91"/>
      <c r="Z24" s="91"/>
    </row>
    <row r="25" spans="2:26" x14ac:dyDescent="0.35">
      <c r="R25" s="91"/>
      <c r="S25" s="91"/>
      <c r="T25" s="91"/>
      <c r="U25" s="91"/>
      <c r="V25" s="91"/>
      <c r="W25" s="91"/>
      <c r="X25" s="91"/>
      <c r="Y25" s="91"/>
      <c r="Z25" s="91"/>
    </row>
    <row r="26" spans="2:26" x14ac:dyDescent="0.35">
      <c r="R26" s="91"/>
      <c r="S26" s="91"/>
      <c r="T26" s="91"/>
      <c r="U26" s="91"/>
      <c r="V26" s="91"/>
      <c r="W26" s="91"/>
      <c r="X26" s="91"/>
      <c r="Y26" s="91"/>
      <c r="Z26" s="91"/>
    </row>
    <row r="27" spans="2:26" x14ac:dyDescent="0.35">
      <c r="R27" s="91"/>
      <c r="S27" s="91"/>
      <c r="T27" s="91"/>
      <c r="U27" s="91"/>
      <c r="V27" s="91"/>
      <c r="W27" s="91"/>
      <c r="X27" s="91"/>
      <c r="Y27" s="91"/>
      <c r="Z27" s="91"/>
    </row>
    <row r="28" spans="2:26" x14ac:dyDescent="0.35">
      <c r="R28" s="91"/>
      <c r="S28" s="91"/>
      <c r="T28" s="91"/>
      <c r="U28" s="91"/>
      <c r="V28" s="91"/>
      <c r="W28" s="91"/>
      <c r="X28" s="91"/>
      <c r="Y28" s="91"/>
      <c r="Z28" s="91"/>
    </row>
    <row r="29" spans="2:26" x14ac:dyDescent="0.35">
      <c r="R29" s="91"/>
      <c r="S29" s="91"/>
      <c r="T29" s="91"/>
      <c r="U29" s="91"/>
      <c r="V29" s="91"/>
      <c r="W29" s="91"/>
      <c r="X29" s="91"/>
      <c r="Y29" s="91"/>
      <c r="Z29" s="91"/>
    </row>
  </sheetData>
  <mergeCells count="11">
    <mergeCell ref="U11:Z19"/>
    <mergeCell ref="R13:T16"/>
    <mergeCell ref="R23:Z29"/>
    <mergeCell ref="B18:B21"/>
    <mergeCell ref="Q3:R5"/>
    <mergeCell ref="D2:M3"/>
    <mergeCell ref="D5:G5"/>
    <mergeCell ref="H5:K5"/>
    <mergeCell ref="L5:M5"/>
    <mergeCell ref="B7:B10"/>
    <mergeCell ref="B12:B15"/>
  </mergeCells>
  <conditionalFormatting sqref="D19:D21 E20:E21 F21 J18:M18 L19:M20 O7:O11 D7:G7 D11:N11 E8:G8 F9:N10 I7:N8 D13:I15 M12:M15">
    <cfRule type="cellIs" dxfId="12" priority="13" stopIfTrue="1" operator="lessThanOrEqual">
      <formula>-0.001</formula>
    </cfRule>
  </conditionalFormatting>
  <conditionalFormatting sqref="B18 B12 D6:N6 B7 P6">
    <cfRule type="cellIs" dxfId="11" priority="12" stopIfTrue="1" operator="lessThan">
      <formula>0</formula>
    </cfRule>
  </conditionalFormatting>
  <conditionalFormatting sqref="D18:I18 E19:J19 F20:K20 G21:L21 N18:N21 P18:P21">
    <cfRule type="cellIs" dxfId="10" priority="11" operator="lessThan">
      <formula>1</formula>
    </cfRule>
  </conditionalFormatting>
  <conditionalFormatting sqref="P12:P15">
    <cfRule type="cellIs" dxfId="9" priority="10" stopIfTrue="1" operator="lessThanOrEqual">
      <formula>-0.001</formula>
    </cfRule>
  </conditionalFormatting>
  <conditionalFormatting sqref="D8:D10">
    <cfRule type="cellIs" dxfId="8" priority="9" stopIfTrue="1" operator="lessThanOrEqual">
      <formula>-0.001</formula>
    </cfRule>
  </conditionalFormatting>
  <conditionalFormatting sqref="E9:E10">
    <cfRule type="cellIs" dxfId="7" priority="8" stopIfTrue="1" operator="lessThanOrEqual">
      <formula>-0.001</formula>
    </cfRule>
  </conditionalFormatting>
  <conditionalFormatting sqref="H7:H8">
    <cfRule type="cellIs" dxfId="6" priority="7" stopIfTrue="1" operator="lessThanOrEqual">
      <formula>-0.001</formula>
    </cfRule>
  </conditionalFormatting>
  <conditionalFormatting sqref="C7:C21">
    <cfRule type="cellIs" dxfId="5" priority="6" stopIfTrue="1" operator="lessThanOrEqual">
      <formula>-0.001</formula>
    </cfRule>
  </conditionalFormatting>
  <conditionalFormatting sqref="C7:C21">
    <cfRule type="cellIs" dxfId="4" priority="5" stopIfTrue="1" operator="lessThan">
      <formula>0</formula>
    </cfRule>
  </conditionalFormatting>
  <conditionalFormatting sqref="D12:I12">
    <cfRule type="cellIs" dxfId="3" priority="4" stopIfTrue="1" operator="lessThanOrEqual">
      <formula>-0.001</formula>
    </cfRule>
  </conditionalFormatting>
  <conditionalFormatting sqref="J12:L15">
    <cfRule type="cellIs" dxfId="2" priority="3" stopIfTrue="1" operator="lessThanOrEqual">
      <formula>-0.001</formula>
    </cfRule>
  </conditionalFormatting>
  <conditionalFormatting sqref="N12:N15">
    <cfRule type="cellIs" dxfId="1" priority="2" stopIfTrue="1" operator="lessThanOrEqual">
      <formula>-0.001</formula>
    </cfRule>
  </conditionalFormatting>
  <conditionalFormatting sqref="R18:R21">
    <cfRule type="cellIs" dxfId="0" priority="1" operator="lessThan">
      <formula>1</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Banerjee, Ankit</dc:creator>
  <cp:lastModifiedBy>Banerjee, Ankit</cp:lastModifiedBy>
  <dcterms:created xsi:type="dcterms:W3CDTF">2023-04-14T10:13:39Z</dcterms:created>
  <dcterms:modified xsi:type="dcterms:W3CDTF">2023-04-14T13:28:42Z</dcterms:modified>
</cp:coreProperties>
</file>