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BANERJ7\Desktop\DA\Courses\Udemy\Supply Chain Demand Planning (Sales Forecasting and S&amp;OP)\"/>
    </mc:Choice>
  </mc:AlternateContent>
  <xr:revisionPtr revIDLastSave="0" documentId="13_ncr:1_{5738A93B-08EA-432E-8C0A-4516DA7A6722}" xr6:coauthVersionLast="47" xr6:coauthVersionMax="47" xr10:uidLastSave="{00000000-0000-0000-0000-000000000000}"/>
  <bookViews>
    <workbookView xWindow="-110" yWindow="-110" windowWidth="19420" windowHeight="10300" xr2:uid="{27757286-9572-4E3A-B93C-D7AA695BAA5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2" l="1"/>
  <c r="F3" i="2"/>
  <c r="F2" i="2"/>
  <c r="L20" i="1"/>
  <c r="K20" i="1"/>
  <c r="J20" i="1"/>
  <c r="I20" i="1"/>
  <c r="H20" i="1"/>
  <c r="G20" i="1"/>
  <c r="N19" i="1"/>
  <c r="K19" i="1"/>
  <c r="J19" i="1"/>
  <c r="I19" i="1"/>
  <c r="H19" i="1"/>
  <c r="G19" i="1"/>
  <c r="F19" i="1"/>
  <c r="J18" i="1"/>
  <c r="I18" i="1"/>
  <c r="H18" i="1"/>
  <c r="G18" i="1"/>
  <c r="F18" i="1"/>
  <c r="E18" i="1"/>
  <c r="N17" i="1"/>
  <c r="I17" i="1"/>
  <c r="H17" i="1"/>
  <c r="G17" i="1"/>
  <c r="F17" i="1"/>
  <c r="E17" i="1"/>
  <c r="D17" i="1"/>
  <c r="N15" i="1"/>
  <c r="K15" i="1"/>
  <c r="J15" i="1"/>
  <c r="I15" i="1"/>
  <c r="G15" i="1"/>
  <c r="N14" i="1"/>
  <c r="J14" i="1"/>
  <c r="I14" i="1"/>
  <c r="H14" i="1"/>
  <c r="G14" i="1"/>
  <c r="F14" i="1"/>
  <c r="N13" i="1"/>
  <c r="I13" i="1"/>
  <c r="H13" i="1"/>
  <c r="G13" i="1"/>
  <c r="F13" i="1"/>
  <c r="E13" i="1"/>
  <c r="P10" i="1"/>
  <c r="N10" i="1"/>
  <c r="N20" i="1" s="1"/>
  <c r="P9" i="1"/>
  <c r="N9" i="1"/>
  <c r="P8" i="1"/>
  <c r="N8" i="1"/>
  <c r="N18" i="1" s="1"/>
  <c r="P7" i="1"/>
  <c r="N7" i="1"/>
</calcChain>
</file>

<file path=xl/sharedStrings.xml><?xml version="1.0" encoding="utf-8"?>
<sst xmlns="http://schemas.openxmlformats.org/spreadsheetml/2006/main" count="52" uniqueCount="29">
  <si>
    <r>
      <t xml:space="preserve">Rolling Sales Forecast- </t>
    </r>
    <r>
      <rPr>
        <b/>
        <sz val="20"/>
        <rFont val="Calibri"/>
        <family val="2"/>
        <scheme val="minor"/>
      </rPr>
      <t xml:space="preserve">FLAT </t>
    </r>
    <r>
      <rPr>
        <b/>
        <sz val="20"/>
        <color theme="0"/>
        <rFont val="Calibri"/>
        <family val="2"/>
        <scheme val="minor"/>
      </rPr>
      <t>Demand</t>
    </r>
  </si>
  <si>
    <t>Y1</t>
  </si>
  <si>
    <t>Y2</t>
  </si>
  <si>
    <t>Y3</t>
  </si>
  <si>
    <t>Actual</t>
  </si>
  <si>
    <t>Q1</t>
  </si>
  <si>
    <t>Q2</t>
  </si>
  <si>
    <t>Q3</t>
  </si>
  <si>
    <t>Q4</t>
  </si>
  <si>
    <t xml:space="preserve"> TOTAL</t>
  </si>
  <si>
    <t>Average</t>
  </si>
  <si>
    <t>Forecast</t>
  </si>
  <si>
    <t>Q1 Review</t>
  </si>
  <si>
    <t>Q2 Review</t>
  </si>
  <si>
    <t>Q3 Review</t>
  </si>
  <si>
    <t>Q4 Review</t>
  </si>
  <si>
    <t xml:space="preserve">Variance% </t>
  </si>
  <si>
    <t>N/A</t>
  </si>
  <si>
    <t>C/D Ratio (Capacity 30,000/Q)</t>
  </si>
  <si>
    <t>Actual Data</t>
  </si>
  <si>
    <t>No Data Available
(No yet collected)</t>
  </si>
  <si>
    <t>VARIANCE</t>
  </si>
  <si>
    <t>VARAINCE% (books)</t>
  </si>
  <si>
    <t>VARIANCE% (me)</t>
  </si>
  <si>
    <t>FORECAST</t>
  </si>
  <si>
    <t>ACTUALS</t>
  </si>
  <si>
    <r>
      <rPr>
        <b/>
        <i/>
        <u/>
        <sz val="11"/>
        <color theme="1"/>
        <rFont val="Amasis MT Pro Medium"/>
        <family val="1"/>
      </rPr>
      <t>VARIANCE% OBSERVATIONS:</t>
    </r>
    <r>
      <rPr>
        <b/>
        <sz val="10"/>
        <color theme="1"/>
        <rFont val="Calibri"/>
        <family val="2"/>
        <scheme val="minor"/>
      </rPr>
      <t xml:space="preserve">
Observation : Variance% of H13 Cell is extremely high and then it drops to 0% in I14 cell.
This makes us question the following :
1. is 24% variance even possible?
2. Does it need more manpower or raw materials to contract
3. What is the lead time of these Raw Materials.
We also see large dramatic variations in 'H' column (H13,H14,H15).
H14(-21% Variance is alarming as it might have hit inventory).
These questions and large variations need to be reviewed before deciding anything</t>
    </r>
    <r>
      <rPr>
        <b/>
        <sz val="10"/>
        <color theme="1"/>
        <rFont val="Calibri"/>
        <family val="1"/>
        <scheme val="minor"/>
      </rPr>
      <t>.</t>
    </r>
  </si>
  <si>
    <t>C/D Ratio Observations :
C/D Ratio should be 1 or greater. The close the value to 1, the less flexibility in supply.
We can see in cell H20 and L20 that the C/D ratio is less than 1, which means demand will not be supplied unless there's an investment, or an intervention to cope with the demand.</t>
  </si>
  <si>
    <t>Rolling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</si>
</sst>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409]mmm/yy;@"/>
    <numFmt numFmtId="165" formatCode="_(* #,##0_);_(* \(#,##0\);_(* &quot;-&quot;??_);_(@_)"/>
    <numFmt numFmtId="167" formatCode="_(* #,##0.00_);_(* \(#,##0.00\);_(* &quot;-&quot;??_);_(@_)"/>
    <numFmt numFmtId="168" formatCode="_(* #,##0.0_);_(* \(#,##0.0\);_(* &quot;-&quot;??_);_(@_)"/>
    <numFmt numFmtId="170" formatCode="_ * #,##0_ ;_ * \-#,##0_ ;_ * &quot;-&quot;??_ ;_ @_ "/>
    <numFmt numFmtId="171" formatCode="0.0%"/>
  </numFmts>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b/>
      <sz val="20"/>
      <name val="Calibri"/>
      <family val="2"/>
      <scheme val="minor"/>
    </font>
    <font>
      <b/>
      <sz val="10"/>
      <color theme="1"/>
      <name val="Calibri"/>
      <family val="2"/>
    </font>
    <font>
      <b/>
      <sz val="10"/>
      <name val="Arial"/>
      <family val="2"/>
    </font>
    <font>
      <b/>
      <sz val="8"/>
      <name val="Arial"/>
      <family val="2"/>
    </font>
    <font>
      <b/>
      <sz val="10"/>
      <color rgb="FF008000"/>
      <name val="Arial"/>
      <family val="2"/>
    </font>
    <font>
      <sz val="12"/>
      <color rgb="FFFF0000"/>
      <name val="Calibri"/>
      <family val="2"/>
      <scheme val="minor"/>
    </font>
    <font>
      <b/>
      <sz val="10"/>
      <color theme="1"/>
      <name val="Calibri"/>
      <family val="2"/>
      <scheme val="minor"/>
    </font>
    <font>
      <b/>
      <i/>
      <u/>
      <sz val="11"/>
      <color theme="1"/>
      <name val="Amasis MT Pro Medium"/>
      <family val="1"/>
    </font>
    <font>
      <b/>
      <sz val="10"/>
      <color theme="1"/>
      <name val="Calibri"/>
      <family val="1"/>
      <scheme val="minor"/>
    </font>
  </fonts>
  <fills count="10">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indexed="9"/>
        <bgColor indexed="64"/>
      </patternFill>
    </fill>
    <fill>
      <patternFill patternType="solid">
        <fgColor theme="1"/>
        <bgColor indexed="64"/>
      </patternFill>
    </fill>
    <fill>
      <patternFill patternType="solid">
        <fgColor theme="0" tint="-0.249977111117893"/>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tint="0.39997558519241921"/>
        <bgColor indexed="64"/>
      </patternFill>
    </fill>
  </fills>
  <borders count="3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medium">
        <color indexed="64"/>
      </left>
      <right style="thin">
        <color theme="1" tint="0.499984740745262"/>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top/>
      <bottom/>
      <diagonal/>
    </border>
    <border>
      <left/>
      <right style="medium">
        <color auto="1"/>
      </right>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7">
    <xf numFmtId="0" fontId="0" fillId="0" borderId="0" xfId="0"/>
    <xf numFmtId="0" fontId="0" fillId="0" borderId="0" xfId="0" applyAlignment="1">
      <alignment horizontal="center" vertical="center"/>
    </xf>
    <xf numFmtId="0" fontId="4" fillId="2" borderId="0" xfId="0" applyFont="1" applyFill="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6" fillId="3" borderId="4" xfId="0" applyFont="1" applyFill="1" applyBorder="1" applyAlignment="1">
      <alignment horizontal="center" vertical="center"/>
    </xf>
    <xf numFmtId="164" fontId="7" fillId="0" borderId="5" xfId="0" applyNumberFormat="1" applyFont="1" applyBorder="1"/>
    <xf numFmtId="165" fontId="7" fillId="0" borderId="5" xfId="0" applyNumberFormat="1" applyFont="1" applyBorder="1"/>
    <xf numFmtId="0" fontId="7" fillId="4" borderId="6" xfId="0" applyFont="1" applyFill="1" applyBorder="1" applyAlignment="1">
      <alignment horizontal="center" vertical="center" textRotation="90" wrapText="1"/>
    </xf>
    <xf numFmtId="164" fontId="8" fillId="0" borderId="7" xfId="0" applyNumberFormat="1" applyFont="1" applyBorder="1" applyAlignment="1">
      <alignment horizontal="center" vertical="center"/>
    </xf>
    <xf numFmtId="165" fontId="0" fillId="0" borderId="8" xfId="0" applyNumberFormat="1" applyBorder="1"/>
    <xf numFmtId="165" fontId="0" fillId="0" borderId="9" xfId="0" applyNumberFormat="1" applyBorder="1"/>
    <xf numFmtId="165" fontId="0" fillId="5" borderId="9" xfId="0" applyNumberFormat="1" applyFill="1" applyBorder="1"/>
    <xf numFmtId="165" fontId="0" fillId="5" borderId="10" xfId="0" applyNumberFormat="1" applyFill="1" applyBorder="1"/>
    <xf numFmtId="165" fontId="7" fillId="0" borderId="11" xfId="0" applyNumberFormat="1" applyFont="1" applyBorder="1"/>
    <xf numFmtId="0" fontId="7" fillId="4" borderId="12" xfId="0" applyFont="1" applyFill="1" applyBorder="1" applyAlignment="1">
      <alignment horizontal="center" vertical="center" textRotation="90" wrapText="1"/>
    </xf>
    <xf numFmtId="164" fontId="8" fillId="0" borderId="1" xfId="0" applyNumberFormat="1" applyFont="1" applyBorder="1" applyAlignment="1">
      <alignment horizontal="center" vertical="center"/>
    </xf>
    <xf numFmtId="165" fontId="0" fillId="6" borderId="13" xfId="0" applyNumberFormat="1" applyFill="1" applyBorder="1"/>
    <xf numFmtId="165" fontId="0" fillId="0" borderId="0" xfId="0" applyNumberFormat="1"/>
    <xf numFmtId="165" fontId="0" fillId="5" borderId="0" xfId="0" applyNumberFormat="1" applyFill="1"/>
    <xf numFmtId="165" fontId="0" fillId="5" borderId="14" xfId="0" applyNumberFormat="1" applyFill="1" applyBorder="1"/>
    <xf numFmtId="165" fontId="7" fillId="0" borderId="15" xfId="0" applyNumberFormat="1" applyFont="1" applyBorder="1"/>
    <xf numFmtId="165" fontId="0" fillId="6" borderId="0" xfId="0" applyNumberFormat="1" applyFill="1"/>
    <xf numFmtId="0" fontId="7" fillId="4" borderId="16" xfId="0" applyFont="1" applyFill="1" applyBorder="1" applyAlignment="1">
      <alignment horizontal="center" vertical="center" textRotation="90" wrapText="1"/>
    </xf>
    <xf numFmtId="164" fontId="8" fillId="0" borderId="17" xfId="0" applyNumberFormat="1" applyFont="1" applyBorder="1" applyAlignment="1">
      <alignment horizontal="center" vertical="center"/>
    </xf>
    <xf numFmtId="165" fontId="0" fillId="6" borderId="18" xfId="0" applyNumberFormat="1" applyFill="1" applyBorder="1"/>
    <xf numFmtId="165" fontId="0" fillId="6" borderId="19" xfId="0" applyNumberFormat="1" applyFill="1" applyBorder="1"/>
    <xf numFmtId="165" fontId="0" fillId="0" borderId="19" xfId="0" applyNumberFormat="1" applyBorder="1"/>
    <xf numFmtId="165" fontId="0" fillId="5" borderId="20" xfId="0" applyNumberFormat="1" applyFill="1" applyBorder="1"/>
    <xf numFmtId="165" fontId="7" fillId="0" borderId="21" xfId="0" applyNumberFormat="1" applyFont="1" applyBorder="1"/>
    <xf numFmtId="0" fontId="7" fillId="0" borderId="0" xfId="0" applyFont="1" applyAlignment="1">
      <alignment horizontal="center" vertical="center" textRotation="90"/>
    </xf>
    <xf numFmtId="164" fontId="8" fillId="0" borderId="0" xfId="0" applyNumberFormat="1" applyFont="1" applyAlignment="1">
      <alignment horizontal="center" vertical="center"/>
    </xf>
    <xf numFmtId="165" fontId="7" fillId="0" borderId="0" xfId="0" applyNumberFormat="1" applyFont="1"/>
    <xf numFmtId="0" fontId="7" fillId="4" borderId="22" xfId="0" applyFont="1" applyFill="1" applyBorder="1" applyAlignment="1">
      <alignment horizontal="center" vertical="center" textRotation="90"/>
    </xf>
    <xf numFmtId="9" fontId="7" fillId="0" borderId="8" xfId="0" applyNumberFormat="1" applyFont="1" applyBorder="1" applyAlignment="1">
      <alignment horizontal="center"/>
    </xf>
    <xf numFmtId="9" fontId="7" fillId="0" borderId="9" xfId="0" applyNumberFormat="1" applyFont="1" applyBorder="1" applyAlignment="1">
      <alignment horizontal="center"/>
    </xf>
    <xf numFmtId="9" fontId="7" fillId="5" borderId="9" xfId="0" applyNumberFormat="1" applyFont="1" applyFill="1" applyBorder="1"/>
    <xf numFmtId="9" fontId="7" fillId="0" borderId="11" xfId="0" applyNumberFormat="1" applyFont="1" applyBorder="1" applyAlignment="1">
      <alignment horizontal="center"/>
    </xf>
    <xf numFmtId="0" fontId="7" fillId="4" borderId="23" xfId="0" applyFont="1" applyFill="1" applyBorder="1" applyAlignment="1">
      <alignment horizontal="center" vertical="center" textRotation="90"/>
    </xf>
    <xf numFmtId="9" fontId="7" fillId="6" borderId="13" xfId="0" applyNumberFormat="1" applyFont="1" applyFill="1" applyBorder="1"/>
    <xf numFmtId="9" fontId="7" fillId="0" borderId="0" xfId="0" applyNumberFormat="1" applyFont="1"/>
    <xf numFmtId="9" fontId="9" fillId="0" borderId="0" xfId="0" applyNumberFormat="1" applyFont="1"/>
    <xf numFmtId="9" fontId="7" fillId="0" borderId="0" xfId="0" applyNumberFormat="1" applyFont="1" applyAlignment="1">
      <alignment horizontal="center"/>
    </xf>
    <xf numFmtId="9" fontId="7" fillId="0" borderId="15" xfId="0" applyNumberFormat="1" applyFont="1" applyBorder="1"/>
    <xf numFmtId="9" fontId="7" fillId="6" borderId="0" xfId="0" applyNumberFormat="1" applyFont="1" applyFill="1"/>
    <xf numFmtId="9" fontId="7" fillId="5" borderId="0" xfId="0" applyNumberFormat="1" applyFont="1" applyFill="1"/>
    <xf numFmtId="0" fontId="7" fillId="4" borderId="24" xfId="0" applyFont="1" applyFill="1" applyBorder="1" applyAlignment="1">
      <alignment horizontal="center" vertical="center" textRotation="90"/>
    </xf>
    <xf numFmtId="9" fontId="7" fillId="6" borderId="18" xfId="0" applyNumberFormat="1" applyFont="1" applyFill="1" applyBorder="1"/>
    <xf numFmtId="9" fontId="7" fillId="6" borderId="19" xfId="0" applyNumberFormat="1" applyFont="1" applyFill="1" applyBorder="1"/>
    <xf numFmtId="9" fontId="9" fillId="0" borderId="19" xfId="0" applyNumberFormat="1" applyFont="1" applyBorder="1"/>
    <xf numFmtId="9" fontId="7" fillId="0" borderId="19" xfId="0" applyNumberFormat="1" applyFont="1" applyBorder="1"/>
    <xf numFmtId="9" fontId="7" fillId="0" borderId="19" xfId="0" applyNumberFormat="1" applyFont="1" applyBorder="1" applyAlignment="1">
      <alignment horizontal="center"/>
    </xf>
    <xf numFmtId="9" fontId="7" fillId="0" borderId="21" xfId="0" applyNumberFormat="1" applyFont="1" applyBorder="1"/>
    <xf numFmtId="0" fontId="7" fillId="4" borderId="22" xfId="0" applyFont="1" applyFill="1" applyBorder="1" applyAlignment="1">
      <alignment horizontal="center" vertical="center" textRotation="90" wrapText="1"/>
    </xf>
    <xf numFmtId="167" fontId="0" fillId="0" borderId="8" xfId="1" applyNumberFormat="1" applyFont="1" applyBorder="1"/>
    <xf numFmtId="167" fontId="0" fillId="0" borderId="9" xfId="1" applyNumberFormat="1" applyFont="1" applyBorder="1"/>
    <xf numFmtId="167" fontId="0" fillId="5" borderId="9" xfId="0" applyNumberFormat="1" applyFill="1" applyBorder="1"/>
    <xf numFmtId="167" fontId="0" fillId="5" borderId="10" xfId="0" applyNumberFormat="1" applyFill="1" applyBorder="1"/>
    <xf numFmtId="167" fontId="0" fillId="0" borderId="11" xfId="0" applyNumberFormat="1" applyBorder="1"/>
    <xf numFmtId="0" fontId="7" fillId="4" borderId="23" xfId="0" applyFont="1" applyFill="1" applyBorder="1" applyAlignment="1">
      <alignment horizontal="center" vertical="center" textRotation="90" wrapText="1"/>
    </xf>
    <xf numFmtId="167" fontId="0" fillId="6" borderId="13" xfId="0" applyNumberFormat="1" applyFill="1" applyBorder="1"/>
    <xf numFmtId="167" fontId="0" fillId="0" borderId="0" xfId="1" applyNumberFormat="1" applyFont="1" applyBorder="1"/>
    <xf numFmtId="167" fontId="0" fillId="5" borderId="0" xfId="1" applyNumberFormat="1" applyFont="1" applyFill="1" applyBorder="1"/>
    <xf numFmtId="167" fontId="0" fillId="5" borderId="0" xfId="0" applyNumberFormat="1" applyFill="1"/>
    <xf numFmtId="167" fontId="0" fillId="5" borderId="14" xfId="0" applyNumberFormat="1" applyFill="1" applyBorder="1"/>
    <xf numFmtId="167" fontId="0" fillId="0" borderId="15" xfId="0" applyNumberFormat="1" applyBorder="1"/>
    <xf numFmtId="167" fontId="0" fillId="6" borderId="0" xfId="0" applyNumberFormat="1" applyFill="1"/>
    <xf numFmtId="0" fontId="7" fillId="4" borderId="24" xfId="0" applyFont="1" applyFill="1" applyBorder="1" applyAlignment="1">
      <alignment horizontal="center" vertical="center" textRotation="90" wrapText="1"/>
    </xf>
    <xf numFmtId="167" fontId="0" fillId="6" borderId="18" xfId="0" applyNumberFormat="1" applyFill="1" applyBorder="1"/>
    <xf numFmtId="167" fontId="0" fillId="6" borderId="19" xfId="0" applyNumberFormat="1" applyFill="1" applyBorder="1"/>
    <xf numFmtId="167" fontId="0" fillId="0" borderId="19" xfId="1" applyNumberFormat="1" applyFont="1" applyBorder="1"/>
    <xf numFmtId="167" fontId="10" fillId="0" borderId="19" xfId="1" applyNumberFormat="1" applyFont="1" applyBorder="1"/>
    <xf numFmtId="167" fontId="0" fillId="5" borderId="20" xfId="1" applyNumberFormat="1" applyFont="1" applyFill="1" applyBorder="1"/>
    <xf numFmtId="167" fontId="0" fillId="0" borderId="21" xfId="0" applyNumberFormat="1" applyBorder="1"/>
    <xf numFmtId="168" fontId="0" fillId="0" borderId="0" xfId="1" applyNumberFormat="1" applyFont="1"/>
    <xf numFmtId="167" fontId="0" fillId="0" borderId="0" xfId="0" applyNumberFormat="1"/>
    <xf numFmtId="165" fontId="3" fillId="6" borderId="0" xfId="0" applyNumberFormat="1" applyFont="1" applyFill="1" applyBorder="1" applyAlignment="1">
      <alignment horizontal="center"/>
    </xf>
    <xf numFmtId="165" fontId="2" fillId="5" borderId="9" xfId="0" applyNumberFormat="1" applyFont="1" applyFill="1" applyBorder="1" applyAlignment="1">
      <alignment horizontal="center" vertical="center"/>
    </xf>
    <xf numFmtId="165" fontId="2" fillId="5" borderId="0" xfId="0" applyNumberFormat="1" applyFont="1" applyFill="1" applyBorder="1" applyAlignment="1">
      <alignment horizontal="center" vertical="center"/>
    </xf>
    <xf numFmtId="165" fontId="2" fillId="5" borderId="9" xfId="0" applyNumberFormat="1" applyFont="1" applyFill="1" applyBorder="1" applyAlignment="1">
      <alignment horizontal="center" vertical="center" wrapText="1"/>
    </xf>
    <xf numFmtId="170" fontId="0" fillId="0" borderId="0" xfId="1" applyNumberFormat="1" applyFont="1"/>
    <xf numFmtId="170" fontId="0" fillId="0" borderId="0" xfId="0" applyNumberFormat="1"/>
    <xf numFmtId="171" fontId="0" fillId="0" borderId="0" xfId="2" applyNumberFormat="1" applyFont="1"/>
    <xf numFmtId="164" fontId="7" fillId="0" borderId="25" xfId="0" applyNumberFormat="1" applyFont="1" applyBorder="1" applyAlignment="1">
      <alignment horizontal="center"/>
    </xf>
    <xf numFmtId="165" fontId="0" fillId="0" borderId="26" xfId="0" applyNumberFormat="1" applyBorder="1"/>
    <xf numFmtId="165" fontId="0" fillId="0" borderId="27" xfId="0" applyNumberFormat="1" applyBorder="1"/>
    <xf numFmtId="165" fontId="0" fillId="0" borderId="28" xfId="0" applyNumberFormat="1" applyBorder="1"/>
    <xf numFmtId="0" fontId="0" fillId="7" borderId="5" xfId="0" applyFill="1" applyBorder="1"/>
    <xf numFmtId="0" fontId="0" fillId="7" borderId="29" xfId="0" applyFill="1" applyBorder="1"/>
    <xf numFmtId="0" fontId="0" fillId="7" borderId="30" xfId="0" applyFill="1" applyBorder="1"/>
    <xf numFmtId="0" fontId="3" fillId="8" borderId="0" xfId="0" applyFont="1" applyFill="1" applyBorder="1" applyAlignment="1">
      <alignment wrapText="1"/>
    </xf>
    <xf numFmtId="0" fontId="11" fillId="8" borderId="31" xfId="0" applyFont="1" applyFill="1" applyBorder="1" applyAlignment="1">
      <alignment wrapText="1"/>
    </xf>
    <xf numFmtId="0" fontId="11" fillId="8" borderId="0" xfId="0" applyFont="1" applyFill="1" applyBorder="1" applyAlignment="1">
      <alignment wrapText="1"/>
    </xf>
    <xf numFmtId="0" fontId="13" fillId="8" borderId="31" xfId="0" applyFont="1" applyFill="1" applyBorder="1" applyAlignment="1">
      <alignment wrapText="1"/>
    </xf>
    <xf numFmtId="0" fontId="3" fillId="9" borderId="32" xfId="0" applyFont="1" applyFill="1" applyBorder="1" applyAlignment="1">
      <alignment wrapText="1"/>
    </xf>
    <xf numFmtId="0" fontId="3" fillId="9" borderId="33" xfId="0" applyFont="1" applyFill="1" applyBorder="1" applyAlignment="1">
      <alignment wrapText="1"/>
    </xf>
  </cellXfs>
  <cellStyles count="3">
    <cellStyle name="Comma" xfId="1" builtinId="3"/>
    <cellStyle name="Normal" xfId="0" builtinId="0"/>
    <cellStyle name="Percent" xfId="2" builtinId="5"/>
  </cellStyles>
  <dxfs count="6">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72C86-6E2A-4465-8268-D4DB52436104}">
  <dimension ref="B2:X27"/>
  <sheetViews>
    <sheetView showGridLines="0" tabSelected="1" workbookViewId="0">
      <selection activeCell="T3" sqref="T3"/>
    </sheetView>
  </sheetViews>
  <sheetFormatPr defaultRowHeight="14.5" x14ac:dyDescent="0.35"/>
  <cols>
    <col min="1" max="1" width="1.6328125" customWidth="1"/>
    <col min="2" max="2" width="9.6328125" customWidth="1"/>
    <col min="3" max="3" width="8.7265625" style="1" bestFit="1"/>
    <col min="4" max="13" width="9.36328125" customWidth="1"/>
    <col min="14" max="14" width="9.1796875" customWidth="1"/>
    <col min="15" max="15" width="1.7265625" customWidth="1"/>
    <col min="17" max="17" width="3" customWidth="1"/>
  </cols>
  <sheetData>
    <row r="2" spans="2:24" x14ac:dyDescent="0.35">
      <c r="D2" s="2" t="s">
        <v>0</v>
      </c>
      <c r="E2" s="2"/>
      <c r="F2" s="2"/>
      <c r="G2" s="2"/>
      <c r="H2" s="2"/>
      <c r="I2" s="2"/>
      <c r="J2" s="2"/>
      <c r="K2" s="2"/>
      <c r="L2" s="2"/>
      <c r="M2" s="2"/>
      <c r="Q2" s="88"/>
    </row>
    <row r="3" spans="2:24" x14ac:dyDescent="0.35">
      <c r="D3" s="2"/>
      <c r="E3" s="2"/>
      <c r="F3" s="2"/>
      <c r="G3" s="2"/>
      <c r="H3" s="2"/>
      <c r="I3" s="2"/>
      <c r="J3" s="2"/>
      <c r="K3" s="2"/>
      <c r="L3" s="2"/>
      <c r="M3" s="2"/>
      <c r="Q3" s="89"/>
    </row>
    <row r="4" spans="2:24" x14ac:dyDescent="0.35">
      <c r="P4" s="95" t="s">
        <v>28</v>
      </c>
      <c r="Q4" s="89"/>
    </row>
    <row r="5" spans="2:24" ht="15" thickBot="1" x14ac:dyDescent="0.4">
      <c r="D5" s="3" t="s">
        <v>1</v>
      </c>
      <c r="E5" s="4"/>
      <c r="F5" s="4"/>
      <c r="G5" s="4"/>
      <c r="H5" s="3" t="s">
        <v>2</v>
      </c>
      <c r="I5" s="4"/>
      <c r="J5" s="4"/>
      <c r="K5" s="5"/>
      <c r="L5" s="3" t="s">
        <v>3</v>
      </c>
      <c r="M5" s="5"/>
      <c r="P5" s="96"/>
      <c r="Q5" s="89"/>
    </row>
    <row r="6" spans="2:24" ht="15" thickBot="1" x14ac:dyDescent="0.4">
      <c r="C6" s="6" t="s">
        <v>4</v>
      </c>
      <c r="D6" s="7" t="s">
        <v>5</v>
      </c>
      <c r="E6" s="7" t="s">
        <v>6</v>
      </c>
      <c r="F6" s="7" t="s">
        <v>7</v>
      </c>
      <c r="G6" s="7" t="s">
        <v>8</v>
      </c>
      <c r="H6" s="7" t="s">
        <v>5</v>
      </c>
      <c r="I6" s="7" t="s">
        <v>6</v>
      </c>
      <c r="J6" s="7" t="s">
        <v>7</v>
      </c>
      <c r="K6" s="7" t="s">
        <v>8</v>
      </c>
      <c r="L6" s="7" t="s">
        <v>5</v>
      </c>
      <c r="M6" s="7" t="s">
        <v>6</v>
      </c>
      <c r="N6" s="8" t="s">
        <v>9</v>
      </c>
      <c r="P6" s="84" t="s">
        <v>10</v>
      </c>
      <c r="Q6" s="89"/>
      <c r="R6" s="77" t="s">
        <v>19</v>
      </c>
      <c r="S6" s="77"/>
    </row>
    <row r="7" spans="2:24" ht="15" thickBot="1" x14ac:dyDescent="0.4">
      <c r="B7" s="9" t="s">
        <v>11</v>
      </c>
      <c r="C7" s="10" t="s">
        <v>12</v>
      </c>
      <c r="D7" s="11">
        <v>25000</v>
      </c>
      <c r="E7" s="12">
        <v>26200</v>
      </c>
      <c r="F7" s="12">
        <v>25000</v>
      </c>
      <c r="G7" s="12">
        <v>28000</v>
      </c>
      <c r="H7" s="12">
        <v>24000</v>
      </c>
      <c r="I7" s="12">
        <v>28100</v>
      </c>
      <c r="J7" s="13"/>
      <c r="K7" s="13"/>
      <c r="L7" s="13"/>
      <c r="M7" s="14"/>
      <c r="N7" s="15">
        <f>SUM(D7:M7)</f>
        <v>156300</v>
      </c>
      <c r="P7" s="85">
        <f>AVERAGE(D7:I7)</f>
        <v>26050</v>
      </c>
      <c r="Q7" s="89"/>
    </row>
    <row r="8" spans="2:24" x14ac:dyDescent="0.35">
      <c r="B8" s="16"/>
      <c r="C8" s="17" t="s">
        <v>13</v>
      </c>
      <c r="D8" s="18"/>
      <c r="E8" s="19">
        <v>26400</v>
      </c>
      <c r="F8" s="19">
        <v>26500</v>
      </c>
      <c r="G8" s="19">
        <v>28600</v>
      </c>
      <c r="H8" s="19">
        <v>29800</v>
      </c>
      <c r="I8" s="19">
        <v>28100</v>
      </c>
      <c r="J8" s="19">
        <v>25500</v>
      </c>
      <c r="K8" s="20"/>
      <c r="L8" s="20"/>
      <c r="M8" s="21"/>
      <c r="N8" s="22">
        <f>SUM(E8:M8)</f>
        <v>164900</v>
      </c>
      <c r="P8" s="86">
        <f>AVERAGE(E8:J8)</f>
        <v>27483.333333333332</v>
      </c>
      <c r="Q8" s="89"/>
      <c r="R8" s="80" t="s">
        <v>20</v>
      </c>
      <c r="S8" s="78"/>
    </row>
    <row r="9" spans="2:24" x14ac:dyDescent="0.35">
      <c r="B9" s="16"/>
      <c r="C9" s="17" t="s">
        <v>14</v>
      </c>
      <c r="D9" s="18"/>
      <c r="E9" s="23"/>
      <c r="F9" s="19">
        <v>25500</v>
      </c>
      <c r="G9" s="19">
        <v>26500</v>
      </c>
      <c r="H9" s="19">
        <v>23500</v>
      </c>
      <c r="I9" s="19">
        <v>28100</v>
      </c>
      <c r="J9" s="19">
        <v>25500</v>
      </c>
      <c r="K9" s="19">
        <v>28000</v>
      </c>
      <c r="L9" s="20"/>
      <c r="M9" s="21"/>
      <c r="N9" s="22">
        <f>SUM(F9:M9)</f>
        <v>157100</v>
      </c>
      <c r="P9" s="86">
        <f>AVERAGE(F9:K9)</f>
        <v>26183.333333333332</v>
      </c>
      <c r="Q9" s="89"/>
      <c r="R9" s="79"/>
      <c r="S9" s="79"/>
    </row>
    <row r="10" spans="2:24" ht="15" thickBot="1" x14ac:dyDescent="0.4">
      <c r="B10" s="24"/>
      <c r="C10" s="25" t="s">
        <v>15</v>
      </c>
      <c r="D10" s="26"/>
      <c r="E10" s="27"/>
      <c r="F10" s="27"/>
      <c r="G10" s="28">
        <v>29000</v>
      </c>
      <c r="H10" s="28">
        <v>31800</v>
      </c>
      <c r="I10" s="28">
        <v>29000</v>
      </c>
      <c r="J10" s="28">
        <v>25500</v>
      </c>
      <c r="K10" s="28">
        <v>28000</v>
      </c>
      <c r="L10" s="28">
        <v>32500</v>
      </c>
      <c r="M10" s="29"/>
      <c r="N10" s="30">
        <f>SUM(G10:M10)</f>
        <v>175800</v>
      </c>
      <c r="P10" s="87">
        <f>AVERAGE(G10:L10)</f>
        <v>29300</v>
      </c>
      <c r="Q10" s="89"/>
      <c r="R10" s="94" t="s">
        <v>26</v>
      </c>
      <c r="S10" s="93"/>
      <c r="T10" s="93"/>
      <c r="U10" s="93"/>
      <c r="V10" s="93"/>
      <c r="W10" s="93"/>
      <c r="X10" s="93"/>
    </row>
    <row r="11" spans="2:24" ht="15" customHeight="1" thickBot="1" x14ac:dyDescent="0.4">
      <c r="B11" s="31"/>
      <c r="C11" s="32"/>
      <c r="D11" s="19"/>
      <c r="E11" s="19"/>
      <c r="F11" s="19"/>
      <c r="G11" s="19"/>
      <c r="H11" s="19"/>
      <c r="I11" s="19"/>
      <c r="J11" s="19"/>
      <c r="K11" s="19"/>
      <c r="L11" s="19"/>
      <c r="M11" s="19"/>
      <c r="N11" s="33"/>
      <c r="Q11" s="89"/>
      <c r="R11" s="92"/>
      <c r="S11" s="93"/>
      <c r="T11" s="93"/>
      <c r="U11" s="93"/>
      <c r="V11" s="93"/>
      <c r="W11" s="93"/>
      <c r="X11" s="93"/>
    </row>
    <row r="12" spans="2:24" ht="14.5" customHeight="1" x14ac:dyDescent="0.35">
      <c r="B12" s="34" t="s">
        <v>16</v>
      </c>
      <c r="C12" s="10" t="s">
        <v>12</v>
      </c>
      <c r="D12" s="35" t="s">
        <v>17</v>
      </c>
      <c r="E12" s="36" t="s">
        <v>17</v>
      </c>
      <c r="F12" s="36" t="s">
        <v>17</v>
      </c>
      <c r="G12" s="36" t="s">
        <v>17</v>
      </c>
      <c r="H12" s="36" t="s">
        <v>17</v>
      </c>
      <c r="I12" s="36" t="s">
        <v>17</v>
      </c>
      <c r="J12" s="37"/>
      <c r="K12" s="13"/>
      <c r="L12" s="13"/>
      <c r="M12" s="14"/>
      <c r="N12" s="38" t="s">
        <v>17</v>
      </c>
      <c r="Q12" s="89"/>
      <c r="R12" s="92"/>
      <c r="S12" s="93"/>
      <c r="T12" s="93"/>
      <c r="U12" s="93"/>
      <c r="V12" s="93"/>
      <c r="W12" s="93"/>
      <c r="X12" s="93"/>
    </row>
    <row r="13" spans="2:24" x14ac:dyDescent="0.35">
      <c r="B13" s="39"/>
      <c r="C13" s="17" t="s">
        <v>13</v>
      </c>
      <c r="D13" s="40"/>
      <c r="E13" s="41">
        <f>E8/E7-1</f>
        <v>7.6335877862594437E-3</v>
      </c>
      <c r="F13" s="41">
        <f t="shared" ref="F13:H13" si="0">F8/F7-1</f>
        <v>6.0000000000000053E-2</v>
      </c>
      <c r="G13" s="41">
        <f t="shared" si="0"/>
        <v>2.1428571428571352E-2</v>
      </c>
      <c r="H13" s="42">
        <f t="shared" si="0"/>
        <v>0.2416666666666667</v>
      </c>
      <c r="I13" s="41">
        <f>I8/I7-1</f>
        <v>0</v>
      </c>
      <c r="J13" s="43" t="s">
        <v>17</v>
      </c>
      <c r="K13" s="20"/>
      <c r="L13" s="20"/>
      <c r="M13" s="21"/>
      <c r="N13" s="44">
        <f>SUM(E8:I8)/SUM(E7:I7)-1</f>
        <v>6.1690784463061643E-2</v>
      </c>
      <c r="Q13" s="89"/>
      <c r="R13" s="92"/>
      <c r="S13" s="93"/>
      <c r="T13" s="93"/>
      <c r="U13" s="93"/>
      <c r="V13" s="93"/>
      <c r="W13" s="93"/>
      <c r="X13" s="93"/>
    </row>
    <row r="14" spans="2:24" x14ac:dyDescent="0.35">
      <c r="B14" s="39"/>
      <c r="C14" s="17" t="s">
        <v>14</v>
      </c>
      <c r="D14" s="40"/>
      <c r="E14" s="45"/>
      <c r="F14" s="41">
        <f>F9/F8-1</f>
        <v>-3.7735849056603765E-2</v>
      </c>
      <c r="G14" s="41">
        <f>G9/G8-1</f>
        <v>-7.3426573426573438E-2</v>
      </c>
      <c r="H14" s="41">
        <f>H9/H8-1</f>
        <v>-0.21140939597315433</v>
      </c>
      <c r="I14" s="41">
        <f>I9/I8-1</f>
        <v>0</v>
      </c>
      <c r="J14" s="41">
        <f>J9/J8-1</f>
        <v>0</v>
      </c>
      <c r="K14" s="43" t="s">
        <v>17</v>
      </c>
      <c r="L14" s="46"/>
      <c r="M14" s="21"/>
      <c r="N14" s="44">
        <f>SUM(F9:J9)/SUM(F8:J8)-1</f>
        <v>-6.7870036101082998E-2</v>
      </c>
      <c r="Q14" s="89"/>
      <c r="R14" s="92"/>
      <c r="S14" s="93"/>
      <c r="T14" s="93"/>
      <c r="U14" s="93"/>
      <c r="V14" s="93"/>
      <c r="W14" s="93"/>
      <c r="X14" s="93"/>
    </row>
    <row r="15" spans="2:24" ht="15" thickBot="1" x14ac:dyDescent="0.4">
      <c r="B15" s="47"/>
      <c r="C15" s="25" t="s">
        <v>15</v>
      </c>
      <c r="D15" s="48"/>
      <c r="E15" s="49"/>
      <c r="F15" s="49"/>
      <c r="G15" s="50">
        <f>G10/G9-1</f>
        <v>9.4339622641509413E-2</v>
      </c>
      <c r="H15" s="50">
        <v>0.32</v>
      </c>
      <c r="I15" s="51">
        <f t="shared" ref="I15:J15" si="1">I10/I9-1</f>
        <v>3.2028469750889688E-2</v>
      </c>
      <c r="J15" s="51">
        <f t="shared" si="1"/>
        <v>0</v>
      </c>
      <c r="K15" s="51">
        <f>K10/K9-1</f>
        <v>0</v>
      </c>
      <c r="L15" s="52" t="s">
        <v>17</v>
      </c>
      <c r="M15" s="29"/>
      <c r="N15" s="53">
        <f>SUM(G10:K10)/SUM(G9:K9)-1</f>
        <v>8.8905775075987847E-2</v>
      </c>
      <c r="Q15" s="89"/>
      <c r="R15" s="92"/>
      <c r="S15" s="93"/>
      <c r="T15" s="93"/>
      <c r="U15" s="93"/>
      <c r="V15" s="93"/>
      <c r="W15" s="93"/>
      <c r="X15" s="93"/>
    </row>
    <row r="16" spans="2:24" ht="15" thickBot="1" x14ac:dyDescent="0.4">
      <c r="B16" s="31"/>
      <c r="C16" s="32"/>
      <c r="D16" s="41"/>
      <c r="E16" s="41"/>
      <c r="F16" s="41"/>
      <c r="G16" s="41"/>
      <c r="H16" s="41"/>
      <c r="I16" s="41"/>
      <c r="J16" s="41"/>
      <c r="K16" s="41"/>
      <c r="L16" s="41"/>
      <c r="M16" s="41"/>
      <c r="N16" s="41"/>
      <c r="Q16" s="89"/>
      <c r="R16" s="92"/>
      <c r="S16" s="93"/>
      <c r="T16" s="93"/>
      <c r="U16" s="93"/>
      <c r="V16" s="93"/>
      <c r="W16" s="93"/>
      <c r="X16" s="93"/>
    </row>
    <row r="17" spans="2:24" x14ac:dyDescent="0.35">
      <c r="B17" s="54" t="s">
        <v>18</v>
      </c>
      <c r="C17" s="10" t="s">
        <v>12</v>
      </c>
      <c r="D17" s="55">
        <f>30000/D7</f>
        <v>1.2</v>
      </c>
      <c r="E17" s="56">
        <f t="shared" ref="E17:L20" si="2">30000/E7</f>
        <v>1.1450381679389312</v>
      </c>
      <c r="F17" s="56">
        <f t="shared" si="2"/>
        <v>1.2</v>
      </c>
      <c r="G17" s="56">
        <f t="shared" si="2"/>
        <v>1.0714285714285714</v>
      </c>
      <c r="H17" s="56">
        <f t="shared" si="2"/>
        <v>1.25</v>
      </c>
      <c r="I17" s="56">
        <f t="shared" si="2"/>
        <v>1.0676156583629892</v>
      </c>
      <c r="J17" s="57"/>
      <c r="K17" s="57"/>
      <c r="L17" s="57"/>
      <c r="M17" s="58"/>
      <c r="N17" s="59">
        <f>30000*6/N7</f>
        <v>1.1516314779270633</v>
      </c>
      <c r="Q17" s="89"/>
      <c r="R17" s="92"/>
      <c r="S17" s="93"/>
      <c r="T17" s="93"/>
      <c r="U17" s="93"/>
      <c r="V17" s="93"/>
      <c r="W17" s="93"/>
      <c r="X17" s="93"/>
    </row>
    <row r="18" spans="2:24" x14ac:dyDescent="0.35">
      <c r="B18" s="60"/>
      <c r="C18" s="17" t="s">
        <v>13</v>
      </c>
      <c r="D18" s="61"/>
      <c r="E18" s="62">
        <f t="shared" si="2"/>
        <v>1.1363636363636365</v>
      </c>
      <c r="F18" s="62">
        <f t="shared" si="2"/>
        <v>1.1320754716981132</v>
      </c>
      <c r="G18" s="62">
        <f t="shared" si="2"/>
        <v>1.048951048951049</v>
      </c>
      <c r="H18" s="62">
        <f t="shared" si="2"/>
        <v>1.0067114093959733</v>
      </c>
      <c r="I18" s="62">
        <f t="shared" si="2"/>
        <v>1.0676156583629892</v>
      </c>
      <c r="J18" s="62">
        <f t="shared" si="2"/>
        <v>1.1764705882352942</v>
      </c>
      <c r="K18" s="63"/>
      <c r="L18" s="64"/>
      <c r="M18" s="65"/>
      <c r="N18" s="66">
        <f t="shared" ref="N18:N19" si="3">30000*6/N8</f>
        <v>1.0915706488781078</v>
      </c>
      <c r="Q18" s="89"/>
      <c r="R18" s="92"/>
      <c r="S18" s="93"/>
      <c r="T18" s="93"/>
      <c r="U18" s="93"/>
      <c r="V18" s="93"/>
      <c r="W18" s="93"/>
      <c r="X18" s="93"/>
    </row>
    <row r="19" spans="2:24" x14ac:dyDescent="0.35">
      <c r="B19" s="60"/>
      <c r="C19" s="17" t="s">
        <v>14</v>
      </c>
      <c r="D19" s="61"/>
      <c r="E19" s="67"/>
      <c r="F19" s="62">
        <f t="shared" si="2"/>
        <v>1.1764705882352942</v>
      </c>
      <c r="G19" s="62">
        <f t="shared" si="2"/>
        <v>1.1320754716981132</v>
      </c>
      <c r="H19" s="62">
        <f t="shared" si="2"/>
        <v>1.2765957446808511</v>
      </c>
      <c r="I19" s="62">
        <f t="shared" si="2"/>
        <v>1.0676156583629892</v>
      </c>
      <c r="J19" s="62">
        <f t="shared" si="2"/>
        <v>1.1764705882352942</v>
      </c>
      <c r="K19" s="62">
        <f t="shared" si="2"/>
        <v>1.0714285714285714</v>
      </c>
      <c r="L19" s="64"/>
      <c r="M19" s="65"/>
      <c r="N19" s="66">
        <f t="shared" si="3"/>
        <v>1.1457670273711011</v>
      </c>
      <c r="Q19" s="89"/>
      <c r="R19" s="92"/>
      <c r="S19" s="93"/>
      <c r="T19" s="93"/>
      <c r="U19" s="93"/>
      <c r="V19" s="93"/>
      <c r="W19" s="93"/>
      <c r="X19" s="93"/>
    </row>
    <row r="20" spans="2:24" ht="16" thickBot="1" x14ac:dyDescent="0.4">
      <c r="B20" s="68"/>
      <c r="C20" s="25" t="s">
        <v>15</v>
      </c>
      <c r="D20" s="69"/>
      <c r="E20" s="70"/>
      <c r="F20" s="70"/>
      <c r="G20" s="71">
        <f t="shared" si="2"/>
        <v>1.0344827586206897</v>
      </c>
      <c r="H20" s="72">
        <f t="shared" si="2"/>
        <v>0.94339622641509435</v>
      </c>
      <c r="I20" s="71">
        <f t="shared" si="2"/>
        <v>1.0344827586206897</v>
      </c>
      <c r="J20" s="71">
        <f t="shared" si="2"/>
        <v>1.1764705882352942</v>
      </c>
      <c r="K20" s="71">
        <f t="shared" si="2"/>
        <v>1.0714285714285714</v>
      </c>
      <c r="L20" s="72">
        <f t="shared" si="2"/>
        <v>0.92307692307692313</v>
      </c>
      <c r="M20" s="73"/>
      <c r="N20" s="74">
        <f>30000*6/N10</f>
        <v>1.0238907849829351</v>
      </c>
      <c r="Q20" s="90"/>
      <c r="R20" s="92"/>
      <c r="S20" s="93"/>
      <c r="T20" s="93"/>
      <c r="U20" s="93"/>
      <c r="V20" s="93"/>
      <c r="W20" s="93"/>
      <c r="X20" s="93"/>
    </row>
    <row r="21" spans="2:24" x14ac:dyDescent="0.35">
      <c r="D21" s="75"/>
      <c r="E21" s="75"/>
      <c r="F21" s="75"/>
      <c r="G21" s="75"/>
      <c r="H21" s="75"/>
      <c r="I21" s="75"/>
      <c r="J21" s="75"/>
      <c r="K21" s="75"/>
      <c r="L21" s="75"/>
      <c r="M21" s="75"/>
      <c r="N21" s="76"/>
    </row>
    <row r="22" spans="2:24" x14ac:dyDescent="0.35">
      <c r="D22" s="75"/>
      <c r="E22" s="75"/>
      <c r="F22" s="75"/>
      <c r="G22" s="75"/>
      <c r="H22" s="75"/>
      <c r="I22" s="91" t="s">
        <v>27</v>
      </c>
      <c r="J22" s="91"/>
      <c r="K22" s="91"/>
      <c r="L22" s="91"/>
      <c r="M22" s="91"/>
      <c r="N22" s="91"/>
    </row>
    <row r="23" spans="2:24" x14ac:dyDescent="0.35">
      <c r="D23" s="75"/>
      <c r="E23" s="75"/>
      <c r="F23" s="75"/>
      <c r="G23" s="75"/>
      <c r="H23" s="75"/>
      <c r="I23" s="91"/>
      <c r="J23" s="91"/>
      <c r="K23" s="91"/>
      <c r="L23" s="91"/>
      <c r="M23" s="91"/>
      <c r="N23" s="91"/>
    </row>
    <row r="24" spans="2:24" x14ac:dyDescent="0.35">
      <c r="D24" s="75"/>
      <c r="E24" s="75"/>
      <c r="F24" s="75"/>
      <c r="G24" s="75"/>
      <c r="H24" s="75"/>
      <c r="I24" s="91"/>
      <c r="J24" s="91"/>
      <c r="K24" s="91"/>
      <c r="L24" s="91"/>
      <c r="M24" s="91"/>
      <c r="N24" s="91"/>
    </row>
    <row r="25" spans="2:24" x14ac:dyDescent="0.35">
      <c r="I25" s="91"/>
      <c r="J25" s="91"/>
      <c r="K25" s="91"/>
      <c r="L25" s="91"/>
      <c r="M25" s="91"/>
      <c r="N25" s="91"/>
    </row>
    <row r="26" spans="2:24" x14ac:dyDescent="0.35">
      <c r="I26" s="91"/>
      <c r="J26" s="91"/>
      <c r="K26" s="91"/>
      <c r="L26" s="91"/>
      <c r="M26" s="91"/>
      <c r="N26" s="91"/>
    </row>
    <row r="27" spans="2:24" x14ac:dyDescent="0.35">
      <c r="I27" s="91"/>
      <c r="J27" s="91"/>
      <c r="K27" s="91"/>
      <c r="L27" s="91"/>
      <c r="M27" s="91"/>
      <c r="N27" s="91"/>
    </row>
  </sheetData>
  <mergeCells count="12">
    <mergeCell ref="R10:X20"/>
    <mergeCell ref="I22:N27"/>
    <mergeCell ref="P4:P5"/>
    <mergeCell ref="B17:B20"/>
    <mergeCell ref="R6:S6"/>
    <mergeCell ref="R8:S9"/>
    <mergeCell ref="D2:M3"/>
    <mergeCell ref="D5:G5"/>
    <mergeCell ref="H5:K5"/>
    <mergeCell ref="L5:M5"/>
    <mergeCell ref="B7:B10"/>
    <mergeCell ref="B12:B15"/>
  </mergeCells>
  <conditionalFormatting sqref="D18:D20 E19:E20 F20 J17:M17 L18:M19 O7:O11 C17:C20 C7:N16">
    <cfRule type="cellIs" dxfId="3" priority="4" stopIfTrue="1" operator="lessThanOrEqual">
      <formula>-0.001</formula>
    </cfRule>
  </conditionalFormatting>
  <conditionalFormatting sqref="B17 B12 D6:N6 B7 C7:C20 P6">
    <cfRule type="cellIs" dxfId="2" priority="3" stopIfTrue="1" operator="lessThan">
      <formula>0</formula>
    </cfRule>
  </conditionalFormatting>
  <conditionalFormatting sqref="R6">
    <cfRule type="cellIs" dxfId="1" priority="2" stopIfTrue="1" operator="lessThanOrEqual">
      <formula>-0.001</formula>
    </cfRule>
  </conditionalFormatting>
  <conditionalFormatting sqref="R8">
    <cfRule type="cellIs" dxfId="0" priority="1" stopIfTrue="1" operator="lessThanOrEqual">
      <formula>-0.001</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680F2-E487-419B-9307-071530144607}">
  <dimension ref="B1:F4"/>
  <sheetViews>
    <sheetView workbookViewId="0">
      <selection activeCell="F2" sqref="F2"/>
    </sheetView>
  </sheetViews>
  <sheetFormatPr defaultRowHeight="14.5" x14ac:dyDescent="0.35"/>
  <cols>
    <col min="2" max="2" width="9.7265625" bestFit="1" customWidth="1"/>
    <col min="3" max="3" width="11.1796875" bestFit="1" customWidth="1"/>
    <col min="5" max="5" width="17.6328125" bestFit="1" customWidth="1"/>
  </cols>
  <sheetData>
    <row r="1" spans="2:6" x14ac:dyDescent="0.35">
      <c r="B1" t="s">
        <v>24</v>
      </c>
      <c r="C1" t="s">
        <v>25</v>
      </c>
    </row>
    <row r="2" spans="2:6" x14ac:dyDescent="0.35">
      <c r="B2" s="81">
        <v>97500</v>
      </c>
      <c r="C2" s="81">
        <v>108801</v>
      </c>
      <c r="E2" t="s">
        <v>21</v>
      </c>
      <c r="F2" s="82">
        <f>C2-B2</f>
        <v>11301</v>
      </c>
    </row>
    <row r="3" spans="2:6" x14ac:dyDescent="0.35">
      <c r="E3" t="s">
        <v>22</v>
      </c>
      <c r="F3" s="83">
        <f>C2/B2-1</f>
        <v>0.11590769230769227</v>
      </c>
    </row>
    <row r="4" spans="2:6" x14ac:dyDescent="0.35">
      <c r="E4" t="s">
        <v>23</v>
      </c>
      <c r="F4" s="83">
        <f>F2/B2</f>
        <v>0.11590769230769231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Banerjee, Ankit</dc:creator>
  <cp:lastModifiedBy>Banerjee, Ankit</cp:lastModifiedBy>
  <dcterms:created xsi:type="dcterms:W3CDTF">2023-04-14T05:50:36Z</dcterms:created>
  <dcterms:modified xsi:type="dcterms:W3CDTF">2023-04-14T07:09:45Z</dcterms:modified>
</cp:coreProperties>
</file>