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esktop\DA\Courses\Udemy\Supply Chain Demand Planning (Sales Forecasting and S&amp;OP)\"/>
    </mc:Choice>
  </mc:AlternateContent>
  <xr:revisionPtr revIDLastSave="0" documentId="13_ncr:1_{4613974B-DE41-4452-AAF8-DA1815BCA8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C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K2" i="1"/>
  <c r="K1" i="1"/>
</calcChain>
</file>

<file path=xl/sharedStrings.xml><?xml version="1.0" encoding="utf-8"?>
<sst xmlns="http://schemas.openxmlformats.org/spreadsheetml/2006/main" count="41" uniqueCount="29">
  <si>
    <t>Period</t>
  </si>
  <si>
    <t>Month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</si>
  <si>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</si>
  <si>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</si>
  <si>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</si>
  <si>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</si>
  <si>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</si>
  <si>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</si>
  <si>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</si>
  <si>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</si>
  <si>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</si>
  <si>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</si>
  <si>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</si>
  <si>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</si>
  <si>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</si>
  <si>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</t>
  </si>
  <si>
    <t>Y</t>
  </si>
  <si>
    <t>SFC</t>
  </si>
  <si>
    <t>Error</t>
  </si>
  <si>
    <t>Abs Error</t>
  </si>
  <si>
    <t>%MAPE</t>
  </si>
  <si>
    <t>a</t>
  </si>
  <si>
    <t>b</t>
  </si>
  <si>
    <t>Intercept</t>
  </si>
  <si>
    <t>Slope</t>
  </si>
  <si>
    <t>Y = a+bX</t>
  </si>
  <si>
    <t>Regression Analysis</t>
  </si>
  <si>
    <t>TOTAL :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</si>
  <si>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 xml:space="preserve"> : As the overall MAPE% is 11% (1st Year MAPE% is 18% and 2nd Year MAPE% is 8%)
Hence, This Model is reliable as MAPE% is 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</si>
</sst>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0" xfId="0" applyFont="1" applyFill="1"/>
    <xf numFmtId="0" fontId="2" fillId="2" borderId="0" xfId="0" applyFont="1" applyFill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2" xfId="0" applyFont="1" applyBorder="1"/>
    <xf numFmtId="0" fontId="0" fillId="0" borderId="3" xfId="0" applyBorder="1"/>
    <xf numFmtId="0" fontId="0" fillId="5" borderId="3" xfId="0" applyFill="1" applyBorder="1"/>
    <xf numFmtId="9" fontId="0" fillId="4" borderId="4" xfId="1" applyFont="1" applyFill="1" applyBorder="1"/>
    <xf numFmtId="0" fontId="4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Border="1"/>
    <xf numFmtId="0" fontId="0" fillId="6" borderId="0" xfId="0" applyFill="1" applyAlignment="1">
      <alignment wrapText="1"/>
    </xf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Sheet1!$B$3:$B$26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67</c:v>
                </c:pt>
                <c:pt idx="1">
                  <c:v>130</c:v>
                </c:pt>
                <c:pt idx="2">
                  <c:v>120</c:v>
                </c:pt>
                <c:pt idx="3">
                  <c:v>140</c:v>
                </c:pt>
                <c:pt idx="4">
                  <c:v>84</c:v>
                </c:pt>
                <c:pt idx="5">
                  <c:v>134</c:v>
                </c:pt>
                <c:pt idx="6">
                  <c:v>102</c:v>
                </c:pt>
                <c:pt idx="7">
                  <c:v>145</c:v>
                </c:pt>
                <c:pt idx="8">
                  <c:v>118</c:v>
                </c:pt>
                <c:pt idx="9">
                  <c:v>150</c:v>
                </c:pt>
                <c:pt idx="10">
                  <c:v>123</c:v>
                </c:pt>
                <c:pt idx="11">
                  <c:v>130</c:v>
                </c:pt>
                <c:pt idx="12">
                  <c:v>135</c:v>
                </c:pt>
                <c:pt idx="13">
                  <c:v>129</c:v>
                </c:pt>
                <c:pt idx="14">
                  <c:v>129</c:v>
                </c:pt>
                <c:pt idx="15">
                  <c:v>132</c:v>
                </c:pt>
                <c:pt idx="16">
                  <c:v>124</c:v>
                </c:pt>
                <c:pt idx="17">
                  <c:v>152</c:v>
                </c:pt>
                <c:pt idx="18">
                  <c:v>145</c:v>
                </c:pt>
                <c:pt idx="19">
                  <c:v>130</c:v>
                </c:pt>
                <c:pt idx="20">
                  <c:v>176</c:v>
                </c:pt>
                <c:pt idx="21">
                  <c:v>169</c:v>
                </c:pt>
                <c:pt idx="22">
                  <c:v>173</c:v>
                </c:pt>
                <c:pt idx="2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A-4856-8F8F-3E455CDB2AF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SFC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Sheet1!$B$3:$B$26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Sheet1!$D$3:$D$26</c:f>
              <c:numCache>
                <c:formatCode>0.0</c:formatCode>
                <c:ptCount val="24"/>
                <c:pt idx="0">
                  <c:v>103.05999999999999</c:v>
                </c:pt>
                <c:pt idx="1">
                  <c:v>105.7395652173913</c:v>
                </c:pt>
                <c:pt idx="2">
                  <c:v>108.4191304347826</c:v>
                </c:pt>
                <c:pt idx="3">
                  <c:v>111.0986956521739</c:v>
                </c:pt>
                <c:pt idx="4">
                  <c:v>113.7782608695652</c:v>
                </c:pt>
                <c:pt idx="5">
                  <c:v>116.45782608695652</c:v>
                </c:pt>
                <c:pt idx="6">
                  <c:v>119.13739130434782</c:v>
                </c:pt>
                <c:pt idx="7">
                  <c:v>121.81695652173912</c:v>
                </c:pt>
                <c:pt idx="8">
                  <c:v>124.49652173913043</c:v>
                </c:pt>
                <c:pt idx="9">
                  <c:v>127.17608695652173</c:v>
                </c:pt>
                <c:pt idx="10">
                  <c:v>129.85565217391303</c:v>
                </c:pt>
                <c:pt idx="11">
                  <c:v>132.53521739130434</c:v>
                </c:pt>
                <c:pt idx="12">
                  <c:v>135.21478260869566</c:v>
                </c:pt>
                <c:pt idx="13">
                  <c:v>137.89434782608694</c:v>
                </c:pt>
                <c:pt idx="14">
                  <c:v>140.57391304347826</c:v>
                </c:pt>
                <c:pt idx="15">
                  <c:v>143.25347826086954</c:v>
                </c:pt>
                <c:pt idx="16">
                  <c:v>145.93304347826086</c:v>
                </c:pt>
                <c:pt idx="17">
                  <c:v>148.61260869565217</c:v>
                </c:pt>
                <c:pt idx="18">
                  <c:v>151.29217391304348</c:v>
                </c:pt>
                <c:pt idx="19">
                  <c:v>153.97173913043477</c:v>
                </c:pt>
                <c:pt idx="20">
                  <c:v>156.65130434782608</c:v>
                </c:pt>
                <c:pt idx="21">
                  <c:v>159.33086956521737</c:v>
                </c:pt>
                <c:pt idx="22">
                  <c:v>162.01043478260868</c:v>
                </c:pt>
                <c:pt idx="23">
                  <c:v>164.69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A-4856-8F8F-3E455CDB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47968"/>
        <c:axId val="630098224"/>
      </c:lineChart>
      <c:catAx>
        <c:axId val="4959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8224"/>
        <c:crosses val="autoZero"/>
        <c:auto val="1"/>
        <c:lblAlgn val="ctr"/>
        <c:lblOffset val="100"/>
        <c:noMultiLvlLbl val="0"/>
      </c:catAx>
      <c:valAx>
        <c:axId val="630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3</xdr:row>
      <xdr:rowOff>3175</xdr:rowOff>
    </xdr:from>
    <xdr:to>
      <xdr:col>16</xdr:col>
      <xdr:colOff>12699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6B211-92E5-A3C3-7DCC-7DC9A1B24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6FAE3-AD05-48C6-A3CC-A7A3136E7ED2}" name="Table1" displayName="Table1" ref="A2:G26" totalsRowShown="0">
  <autoFilter ref="A2:G26" xr:uid="{4476FAE3-AD05-48C6-A3CC-A7A3136E7ED2}"/>
  <tableColumns count="7">
    <tableColumn id="1" xr3:uid="{B7A41021-8C09-4F02-A897-3E8306A8A88B}" name="Period"/>
    <tableColumn id="2" xr3:uid="{08FEE8B0-8AB1-46BE-8FD7-05B897476CF3}" name="Month"/>
    <tableColumn id="3" xr3:uid="{918349B5-E862-4B87-9FD5-27F6CFE84D81}" name="Actual"/>
    <tableColumn id="4" xr3:uid="{A1508BF3-34E8-4AEE-B93A-F4F553FA25DF}" name="SFC" dataDxfId="2">
      <calculatedColumnFormula>$K$1+($K$2*Table1[[#This Row],[Period]])</calculatedColumnFormula>
    </tableColumn>
    <tableColumn id="5" xr3:uid="{B07877B5-5F9A-41E6-8470-28B75FFB58DD}" name="Error" dataDxfId="1">
      <calculatedColumnFormula>Table1[[#This Row],[SFC]]-Table1[[#This Row],[Actual]]</calculatedColumnFormula>
    </tableColumn>
    <tableColumn id="6" xr3:uid="{A332762C-49E2-499F-B5C3-5026D8F60AEA}" name="Abs Error" dataDxfId="0">
      <calculatedColumnFormula>ABS(Table1[[#This Row],[Error]])</calculatedColumnFormula>
    </tableColumn>
    <tableColumn id="7" xr3:uid="{05535F7C-A4BC-4FA8-A232-23DB65E7B383}" name="%MAPE" dataCellStyle="Percent">
      <calculatedColumnFormula>Table1[[#This Row],[Abs Error]]/Table1[[#This Row],[Actual]]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R16" sqref="R16"/>
    </sheetView>
  </sheetViews>
  <sheetFormatPr defaultRowHeight="14.5" x14ac:dyDescent="0.35"/>
  <cols>
    <col min="4" max="4" width="11.81640625" bestFit="1" customWidth="1"/>
    <col min="6" max="6" width="10.6328125" customWidth="1"/>
    <col min="7" max="7" width="9.26953125" customWidth="1"/>
    <col min="8" max="8" width="3.36328125" customWidth="1"/>
    <col min="9" max="9" width="11.6328125" customWidth="1"/>
    <col min="11" max="11" width="10.36328125" bestFit="1" customWidth="1"/>
  </cols>
  <sheetData>
    <row r="1" spans="1:16" x14ac:dyDescent="0.35">
      <c r="A1" s="2" t="s">
        <v>15</v>
      </c>
      <c r="D1" s="2" t="s">
        <v>16</v>
      </c>
      <c r="H1" s="12"/>
      <c r="I1" s="2" t="s">
        <v>21</v>
      </c>
      <c r="J1" s="1" t="s">
        <v>23</v>
      </c>
      <c r="K1" s="3">
        <f>INTERCEPT(Table1[Actual],Table1[Period])</f>
        <v>100.38043478260869</v>
      </c>
      <c r="L1" s="10" t="s">
        <v>25</v>
      </c>
      <c r="M1" s="10"/>
      <c r="N1" s="11" t="s">
        <v>26</v>
      </c>
      <c r="O1" s="11"/>
      <c r="P1" s="11"/>
    </row>
    <row r="2" spans="1:16" x14ac:dyDescent="0.35">
      <c r="A2" t="s">
        <v>0</v>
      </c>
      <c r="B2" t="s">
        <v>1</v>
      </c>
      <c r="C2" t="s">
        <v>2</v>
      </c>
      <c r="D2" t="s">
        <v>17</v>
      </c>
      <c r="E2" t="s">
        <v>18</v>
      </c>
      <c r="F2" t="s">
        <v>19</v>
      </c>
      <c r="G2" t="s">
        <v>20</v>
      </c>
      <c r="H2" s="12"/>
      <c r="I2" s="2" t="s">
        <v>22</v>
      </c>
      <c r="J2" s="1" t="s">
        <v>24</v>
      </c>
      <c r="K2" s="3">
        <f>SLOPE(Table1[Actual],Table1[Period])</f>
        <v>2.6795652173913043</v>
      </c>
      <c r="L2" s="10"/>
      <c r="M2" s="10"/>
      <c r="N2" s="11"/>
      <c r="O2" s="11"/>
      <c r="P2" s="11"/>
    </row>
    <row r="3" spans="1:16" x14ac:dyDescent="0.35">
      <c r="A3">
        <v>1</v>
      </c>
      <c r="B3" t="s">
        <v>3</v>
      </c>
      <c r="C3">
        <v>67</v>
      </c>
      <c r="D3" s="4">
        <f>$K$1+($K$2*Table1[[#This Row],[Period]])</f>
        <v>103.05999999999999</v>
      </c>
      <c r="E3" s="4">
        <f>Table1[[#This Row],[SFC]]-Table1[[#This Row],[Actual]]</f>
        <v>36.059999999999988</v>
      </c>
      <c r="F3">
        <f>ABS(Table1[[#This Row],[Error]])</f>
        <v>36.059999999999988</v>
      </c>
      <c r="G3" s="5">
        <f>Table1[[#This Row],[Abs Error]]/Table1[[#This Row],[Actual]]</f>
        <v>0.53820895522388046</v>
      </c>
      <c r="H3" s="12"/>
    </row>
    <row r="4" spans="1:16" x14ac:dyDescent="0.35">
      <c r="A4">
        <v>2</v>
      </c>
      <c r="B4" t="s">
        <v>4</v>
      </c>
      <c r="C4">
        <v>130</v>
      </c>
      <c r="D4" s="4">
        <f>$K$1+($K$2*Table1[[#This Row],[Period]])</f>
        <v>105.7395652173913</v>
      </c>
      <c r="E4" s="4">
        <f>Table1[[#This Row],[SFC]]-Table1[[#This Row],[Actual]]</f>
        <v>-24.260434782608698</v>
      </c>
      <c r="F4">
        <f>ABS(Table1[[#This Row],[Error]])</f>
        <v>24.260434782608698</v>
      </c>
      <c r="G4" s="5">
        <f>Table1[[#This Row],[Abs Error]]/Table1[[#This Row],[Actual]]</f>
        <v>0.18661872909698998</v>
      </c>
      <c r="H4" s="12"/>
    </row>
    <row r="5" spans="1:16" x14ac:dyDescent="0.35">
      <c r="A5">
        <v>3</v>
      </c>
      <c r="B5" t="s">
        <v>5</v>
      </c>
      <c r="C5">
        <v>120</v>
      </c>
      <c r="D5" s="4">
        <f>$K$1+($K$2*Table1[[#This Row],[Period]])</f>
        <v>108.4191304347826</v>
      </c>
      <c r="E5" s="4">
        <f>Table1[[#This Row],[SFC]]-Table1[[#This Row],[Actual]]</f>
        <v>-11.580869565217398</v>
      </c>
      <c r="F5">
        <f>ABS(Table1[[#This Row],[Error]])</f>
        <v>11.580869565217398</v>
      </c>
      <c r="G5" s="5">
        <f>Table1[[#This Row],[Abs Error]]/Table1[[#This Row],[Actual]]</f>
        <v>9.6507246376811656E-2</v>
      </c>
      <c r="H5" s="12"/>
    </row>
    <row r="6" spans="1:16" x14ac:dyDescent="0.35">
      <c r="A6">
        <v>4</v>
      </c>
      <c r="B6" t="s">
        <v>6</v>
      </c>
      <c r="C6">
        <v>140</v>
      </c>
      <c r="D6" s="4">
        <f>$K$1+($K$2*Table1[[#This Row],[Period]])</f>
        <v>111.0986956521739</v>
      </c>
      <c r="E6" s="4">
        <f>Table1[[#This Row],[SFC]]-Table1[[#This Row],[Actual]]</f>
        <v>-28.901304347826098</v>
      </c>
      <c r="F6">
        <f>ABS(Table1[[#This Row],[Error]])</f>
        <v>28.901304347826098</v>
      </c>
      <c r="G6" s="5">
        <f>Table1[[#This Row],[Abs Error]]/Table1[[#This Row],[Actual]]</f>
        <v>0.20643788819875786</v>
      </c>
      <c r="H6" s="12"/>
    </row>
    <row r="7" spans="1:16" x14ac:dyDescent="0.35">
      <c r="A7">
        <v>5</v>
      </c>
      <c r="B7" t="s">
        <v>7</v>
      </c>
      <c r="C7">
        <v>84</v>
      </c>
      <c r="D7" s="4">
        <f>$K$1+($K$2*Table1[[#This Row],[Period]])</f>
        <v>113.7782608695652</v>
      </c>
      <c r="E7" s="4">
        <f>Table1[[#This Row],[SFC]]-Table1[[#This Row],[Actual]]</f>
        <v>29.778260869565202</v>
      </c>
      <c r="F7">
        <f>ABS(Table1[[#This Row],[Error]])</f>
        <v>29.778260869565202</v>
      </c>
      <c r="G7" s="5">
        <f>Table1[[#This Row],[Abs Error]]/Table1[[#This Row],[Actual]]</f>
        <v>0.35450310559006193</v>
      </c>
      <c r="H7" s="12"/>
    </row>
    <row r="8" spans="1:16" x14ac:dyDescent="0.35">
      <c r="A8">
        <v>6</v>
      </c>
      <c r="B8" t="s">
        <v>8</v>
      </c>
      <c r="C8">
        <v>134</v>
      </c>
      <c r="D8" s="4">
        <f>$K$1+($K$2*Table1[[#This Row],[Period]])</f>
        <v>116.45782608695652</v>
      </c>
      <c r="E8" s="4">
        <f>Table1[[#This Row],[SFC]]-Table1[[#This Row],[Actual]]</f>
        <v>-17.542173913043484</v>
      </c>
      <c r="F8">
        <f>ABS(Table1[[#This Row],[Error]])</f>
        <v>17.542173913043484</v>
      </c>
      <c r="G8" s="5">
        <f>Table1[[#This Row],[Abs Error]]/Table1[[#This Row],[Actual]]</f>
        <v>0.13091174561972749</v>
      </c>
      <c r="H8" s="12"/>
    </row>
    <row r="9" spans="1:16" x14ac:dyDescent="0.35">
      <c r="A9">
        <v>7</v>
      </c>
      <c r="B9" t="s">
        <v>9</v>
      </c>
      <c r="C9">
        <v>102</v>
      </c>
      <c r="D9" s="4">
        <f>$K$1+($K$2*Table1[[#This Row],[Period]])</f>
        <v>119.13739130434782</v>
      </c>
      <c r="E9" s="4">
        <f>Table1[[#This Row],[SFC]]-Table1[[#This Row],[Actual]]</f>
        <v>17.137391304347815</v>
      </c>
      <c r="F9">
        <f>ABS(Table1[[#This Row],[Error]])</f>
        <v>17.137391304347815</v>
      </c>
      <c r="G9" s="5">
        <f>Table1[[#This Row],[Abs Error]]/Table1[[#This Row],[Actual]]</f>
        <v>0.16801364023870408</v>
      </c>
      <c r="H9" s="12"/>
    </row>
    <row r="10" spans="1:16" x14ac:dyDescent="0.35">
      <c r="A10">
        <v>8</v>
      </c>
      <c r="B10" t="s">
        <v>10</v>
      </c>
      <c r="C10">
        <v>145</v>
      </c>
      <c r="D10" s="4">
        <f>$K$1+($K$2*Table1[[#This Row],[Period]])</f>
        <v>121.81695652173912</v>
      </c>
      <c r="E10" s="4">
        <f>Table1[[#This Row],[SFC]]-Table1[[#This Row],[Actual]]</f>
        <v>-23.183043478260885</v>
      </c>
      <c r="F10">
        <f>ABS(Table1[[#This Row],[Error]])</f>
        <v>23.183043478260885</v>
      </c>
      <c r="G10" s="5">
        <f>Table1[[#This Row],[Abs Error]]/Table1[[#This Row],[Actual]]</f>
        <v>0.15988305847076473</v>
      </c>
      <c r="H10" s="12"/>
    </row>
    <row r="11" spans="1:16" x14ac:dyDescent="0.35">
      <c r="A11">
        <v>9</v>
      </c>
      <c r="B11" t="s">
        <v>11</v>
      </c>
      <c r="C11">
        <v>118</v>
      </c>
      <c r="D11" s="4">
        <f>$K$1+($K$2*Table1[[#This Row],[Period]])</f>
        <v>124.49652173913043</v>
      </c>
      <c r="E11" s="4">
        <f>Table1[[#This Row],[SFC]]-Table1[[#This Row],[Actual]]</f>
        <v>6.4965217391304293</v>
      </c>
      <c r="F11">
        <f>ABS(Table1[[#This Row],[Error]])</f>
        <v>6.4965217391304293</v>
      </c>
      <c r="G11" s="5">
        <f>Table1[[#This Row],[Abs Error]]/Table1[[#This Row],[Actual]]</f>
        <v>5.5055268975681602E-2</v>
      </c>
      <c r="H11" s="12"/>
    </row>
    <row r="12" spans="1:16" x14ac:dyDescent="0.35">
      <c r="A12">
        <v>10</v>
      </c>
      <c r="B12" t="s">
        <v>12</v>
      </c>
      <c r="C12">
        <v>150</v>
      </c>
      <c r="D12" s="4">
        <f>$K$1+($K$2*Table1[[#This Row],[Period]])</f>
        <v>127.17608695652173</v>
      </c>
      <c r="E12" s="4">
        <f>Table1[[#This Row],[SFC]]-Table1[[#This Row],[Actual]]</f>
        <v>-22.823913043478271</v>
      </c>
      <c r="F12">
        <f>ABS(Table1[[#This Row],[Error]])</f>
        <v>22.823913043478271</v>
      </c>
      <c r="G12" s="5">
        <f>Table1[[#This Row],[Abs Error]]/Table1[[#This Row],[Actual]]</f>
        <v>0.15215942028985513</v>
      </c>
      <c r="H12" s="12"/>
    </row>
    <row r="13" spans="1:16" x14ac:dyDescent="0.35">
      <c r="A13">
        <v>11</v>
      </c>
      <c r="B13" t="s">
        <v>13</v>
      </c>
      <c r="C13">
        <v>123</v>
      </c>
      <c r="D13" s="4">
        <f>$K$1+($K$2*Table1[[#This Row],[Period]])</f>
        <v>129.85565217391303</v>
      </c>
      <c r="E13" s="4">
        <f>Table1[[#This Row],[SFC]]-Table1[[#This Row],[Actual]]</f>
        <v>6.8556521739130289</v>
      </c>
      <c r="F13">
        <f>ABS(Table1[[#This Row],[Error]])</f>
        <v>6.8556521739130289</v>
      </c>
      <c r="G13" s="5">
        <f>Table1[[#This Row],[Abs Error]]/Table1[[#This Row],[Actual]]</f>
        <v>5.5737009544008363E-2</v>
      </c>
      <c r="H13" s="12"/>
    </row>
    <row r="14" spans="1:16" x14ac:dyDescent="0.35">
      <c r="A14">
        <v>12</v>
      </c>
      <c r="B14" t="s">
        <v>14</v>
      </c>
      <c r="C14">
        <v>130</v>
      </c>
      <c r="D14" s="4">
        <f>$K$1+($K$2*Table1[[#This Row],[Period]])</f>
        <v>132.53521739130434</v>
      </c>
      <c r="E14" s="4">
        <f>Table1[[#This Row],[SFC]]-Table1[[#This Row],[Actual]]</f>
        <v>2.535217391304343</v>
      </c>
      <c r="F14">
        <f>ABS(Table1[[#This Row],[Error]])</f>
        <v>2.535217391304343</v>
      </c>
      <c r="G14" s="5">
        <f>Table1[[#This Row],[Abs Error]]/Table1[[#This Row],[Actual]]</f>
        <v>1.9501672240802639E-2</v>
      </c>
      <c r="H14" s="12"/>
    </row>
    <row r="15" spans="1:16" x14ac:dyDescent="0.35">
      <c r="A15">
        <v>13</v>
      </c>
      <c r="B15" t="s">
        <v>3</v>
      </c>
      <c r="C15">
        <v>135</v>
      </c>
      <c r="D15" s="4">
        <f>$K$1+($K$2*Table1[[#This Row],[Period]])</f>
        <v>135.21478260869566</v>
      </c>
      <c r="E15" s="4">
        <f>Table1[[#This Row],[SFC]]-Table1[[#This Row],[Actual]]</f>
        <v>0.21478260869565702</v>
      </c>
      <c r="F15">
        <f>ABS(Table1[[#This Row],[Error]])</f>
        <v>0.21478260869565702</v>
      </c>
      <c r="G15" s="5">
        <f>Table1[[#This Row],[Abs Error]]/Table1[[#This Row],[Actual]]</f>
        <v>1.5909822866344964E-3</v>
      </c>
      <c r="H15" s="12"/>
    </row>
    <row r="16" spans="1:16" x14ac:dyDescent="0.35">
      <c r="A16">
        <v>14</v>
      </c>
      <c r="B16" t="s">
        <v>4</v>
      </c>
      <c r="C16">
        <v>129</v>
      </c>
      <c r="D16" s="4">
        <f>$K$1+($K$2*Table1[[#This Row],[Period]])</f>
        <v>137.89434782608694</v>
      </c>
      <c r="E16" s="4">
        <f>Table1[[#This Row],[SFC]]-Table1[[#This Row],[Actual]]</f>
        <v>8.8943478260869426</v>
      </c>
      <c r="F16">
        <f>ABS(Table1[[#This Row],[Error]])</f>
        <v>8.8943478260869426</v>
      </c>
      <c r="G16" s="5">
        <f>Table1[[#This Row],[Abs Error]]/Table1[[#This Row],[Actual]]</f>
        <v>6.8948432760363901E-2</v>
      </c>
      <c r="H16" s="12"/>
    </row>
    <row r="17" spans="1:16" x14ac:dyDescent="0.35">
      <c r="A17">
        <v>15</v>
      </c>
      <c r="B17" t="s">
        <v>5</v>
      </c>
      <c r="C17">
        <v>129</v>
      </c>
      <c r="D17" s="4">
        <f>$K$1+($K$2*Table1[[#This Row],[Period]])</f>
        <v>140.57391304347826</v>
      </c>
      <c r="E17" s="4">
        <f>Table1[[#This Row],[SFC]]-Table1[[#This Row],[Actual]]</f>
        <v>11.573913043478257</v>
      </c>
      <c r="F17">
        <f>ABS(Table1[[#This Row],[Error]])</f>
        <v>11.573913043478257</v>
      </c>
      <c r="G17" s="5">
        <f>Table1[[#This Row],[Abs Error]]/Table1[[#This Row],[Actual]]</f>
        <v>8.9720256150994243E-2</v>
      </c>
      <c r="H17" s="12"/>
    </row>
    <row r="18" spans="1:16" x14ac:dyDescent="0.35">
      <c r="A18">
        <v>16</v>
      </c>
      <c r="B18" t="s">
        <v>6</v>
      </c>
      <c r="C18">
        <v>132</v>
      </c>
      <c r="D18" s="4">
        <f>$K$1+($K$2*Table1[[#This Row],[Period]])</f>
        <v>143.25347826086954</v>
      </c>
      <c r="E18" s="4">
        <f>Table1[[#This Row],[SFC]]-Table1[[#This Row],[Actual]]</f>
        <v>11.253478260869542</v>
      </c>
      <c r="F18">
        <f>ABS(Table1[[#This Row],[Error]])</f>
        <v>11.253478260869542</v>
      </c>
      <c r="G18" s="5">
        <f>Table1[[#This Row],[Abs Error]]/Table1[[#This Row],[Actual]]</f>
        <v>8.5253623188405625E-2</v>
      </c>
      <c r="H18" s="12"/>
    </row>
    <row r="19" spans="1:16" x14ac:dyDescent="0.35">
      <c r="A19">
        <v>17</v>
      </c>
      <c r="B19" t="s">
        <v>7</v>
      </c>
      <c r="C19">
        <v>124</v>
      </c>
      <c r="D19" s="4">
        <f>$K$1+($K$2*Table1[[#This Row],[Period]])</f>
        <v>145.93304347826086</v>
      </c>
      <c r="E19" s="4">
        <f>Table1[[#This Row],[SFC]]-Table1[[#This Row],[Actual]]</f>
        <v>21.933043478260856</v>
      </c>
      <c r="F19">
        <f>ABS(Table1[[#This Row],[Error]])</f>
        <v>21.933043478260856</v>
      </c>
      <c r="G19" s="5">
        <f>Table1[[#This Row],[Abs Error]]/Table1[[#This Row],[Actual]]</f>
        <v>0.17687938288920046</v>
      </c>
      <c r="H19" s="12"/>
    </row>
    <row r="20" spans="1:16" ht="16" customHeight="1" x14ac:dyDescent="0.35">
      <c r="A20">
        <v>18</v>
      </c>
      <c r="B20" t="s">
        <v>8</v>
      </c>
      <c r="C20">
        <v>152</v>
      </c>
      <c r="D20" s="4">
        <f>$K$1+($K$2*Table1[[#This Row],[Period]])</f>
        <v>148.61260869565217</v>
      </c>
      <c r="E20" s="4">
        <f>Table1[[#This Row],[SFC]]-Table1[[#This Row],[Actual]]</f>
        <v>-3.3873913043478296</v>
      </c>
      <c r="F20">
        <f>ABS(Table1[[#This Row],[Error]])</f>
        <v>3.3873913043478296</v>
      </c>
      <c r="G20" s="5">
        <f>Table1[[#This Row],[Abs Error]]/Table1[[#This Row],[Actual]]</f>
        <v>2.2285469107551512E-2</v>
      </c>
      <c r="H20" s="12"/>
      <c r="I20" s="13" t="s">
        <v>28</v>
      </c>
      <c r="J20" s="13"/>
      <c r="K20" s="13"/>
      <c r="L20" s="13"/>
      <c r="M20" s="13"/>
      <c r="N20" s="13"/>
      <c r="O20" s="13"/>
      <c r="P20" s="13"/>
    </row>
    <row r="21" spans="1:16" x14ac:dyDescent="0.35">
      <c r="A21">
        <v>19</v>
      </c>
      <c r="B21" t="s">
        <v>9</v>
      </c>
      <c r="C21">
        <v>145</v>
      </c>
      <c r="D21" s="4">
        <f>$K$1+($K$2*Table1[[#This Row],[Period]])</f>
        <v>151.29217391304348</v>
      </c>
      <c r="E21" s="4">
        <f>Table1[[#This Row],[SFC]]-Table1[[#This Row],[Actual]]</f>
        <v>6.2921739130434844</v>
      </c>
      <c r="F21">
        <f>ABS(Table1[[#This Row],[Error]])</f>
        <v>6.2921739130434844</v>
      </c>
      <c r="G21" s="5">
        <f>Table1[[#This Row],[Abs Error]]/Table1[[#This Row],[Actual]]</f>
        <v>4.3394302848575754E-2</v>
      </c>
      <c r="H21" s="12"/>
      <c r="I21" s="13"/>
      <c r="J21" s="13"/>
      <c r="K21" s="13"/>
      <c r="L21" s="13"/>
      <c r="M21" s="13"/>
      <c r="N21" s="13"/>
      <c r="O21" s="13"/>
      <c r="P21" s="13"/>
    </row>
    <row r="22" spans="1:16" x14ac:dyDescent="0.35">
      <c r="A22">
        <v>20</v>
      </c>
      <c r="B22" t="s">
        <v>10</v>
      </c>
      <c r="C22">
        <v>130</v>
      </c>
      <c r="D22" s="4">
        <f>$K$1+($K$2*Table1[[#This Row],[Period]])</f>
        <v>153.97173913043477</v>
      </c>
      <c r="E22" s="4">
        <f>Table1[[#This Row],[SFC]]-Table1[[#This Row],[Actual]]</f>
        <v>23.97173913043477</v>
      </c>
      <c r="F22">
        <f>ABS(Table1[[#This Row],[Error]])</f>
        <v>23.97173913043477</v>
      </c>
      <c r="G22" s="5">
        <f>Table1[[#This Row],[Abs Error]]/Table1[[#This Row],[Actual]]</f>
        <v>0.18439799331103668</v>
      </c>
      <c r="H22" s="12"/>
      <c r="I22" s="13"/>
      <c r="J22" s="13"/>
      <c r="K22" s="13"/>
      <c r="L22" s="13"/>
      <c r="M22" s="13"/>
      <c r="N22" s="13"/>
      <c r="O22" s="13"/>
      <c r="P22" s="13"/>
    </row>
    <row r="23" spans="1:16" x14ac:dyDescent="0.35">
      <c r="A23">
        <v>21</v>
      </c>
      <c r="B23" t="s">
        <v>11</v>
      </c>
      <c r="C23">
        <v>176</v>
      </c>
      <c r="D23" s="4">
        <f>$K$1+($K$2*Table1[[#This Row],[Period]])</f>
        <v>156.65130434782608</v>
      </c>
      <c r="E23" s="4">
        <f>Table1[[#This Row],[SFC]]-Table1[[#This Row],[Actual]]</f>
        <v>-19.348695652173916</v>
      </c>
      <c r="F23">
        <f>ABS(Table1[[#This Row],[Error]])</f>
        <v>19.348695652173916</v>
      </c>
      <c r="G23" s="5">
        <f>Table1[[#This Row],[Abs Error]]/Table1[[#This Row],[Actual]]</f>
        <v>0.10993577075098816</v>
      </c>
      <c r="H23" s="12"/>
    </row>
    <row r="24" spans="1:16" x14ac:dyDescent="0.35">
      <c r="A24">
        <v>22</v>
      </c>
      <c r="B24" t="s">
        <v>12</v>
      </c>
      <c r="C24">
        <v>169</v>
      </c>
      <c r="D24" s="4">
        <f>$K$1+($K$2*Table1[[#This Row],[Period]])</f>
        <v>159.33086956521737</v>
      </c>
      <c r="E24" s="4">
        <f>Table1[[#This Row],[SFC]]-Table1[[#This Row],[Actual]]</f>
        <v>-9.6691304347826303</v>
      </c>
      <c r="F24">
        <f>ABS(Table1[[#This Row],[Error]])</f>
        <v>9.6691304347826303</v>
      </c>
      <c r="G24" s="5">
        <f>Table1[[#This Row],[Abs Error]]/Table1[[#This Row],[Actual]]</f>
        <v>5.7213789554926807E-2</v>
      </c>
      <c r="H24" s="12"/>
    </row>
    <row r="25" spans="1:16" x14ac:dyDescent="0.35">
      <c r="A25">
        <v>23</v>
      </c>
      <c r="B25" t="s">
        <v>13</v>
      </c>
      <c r="C25">
        <v>173</v>
      </c>
      <c r="D25" s="4">
        <f>$K$1+($K$2*Table1[[#This Row],[Period]])</f>
        <v>162.01043478260868</v>
      </c>
      <c r="E25" s="4">
        <f>Table1[[#This Row],[SFC]]-Table1[[#This Row],[Actual]]</f>
        <v>-10.989565217391316</v>
      </c>
      <c r="F25">
        <f>ABS(Table1[[#This Row],[Error]])</f>
        <v>10.989565217391316</v>
      </c>
      <c r="G25" s="5">
        <f>Table1[[#This Row],[Abs Error]]/Table1[[#This Row],[Actual]]</f>
        <v>6.3523498366423792E-2</v>
      </c>
      <c r="H25" s="12"/>
    </row>
    <row r="26" spans="1:16" x14ac:dyDescent="0.35">
      <c r="A26">
        <v>24</v>
      </c>
      <c r="B26" t="s">
        <v>14</v>
      </c>
      <c r="C26">
        <v>176</v>
      </c>
      <c r="D26" s="4">
        <f>$K$1+($K$2*Table1[[#This Row],[Period]])</f>
        <v>164.69</v>
      </c>
      <c r="E26" s="4">
        <f>Table1[[#This Row],[SFC]]-Table1[[#This Row],[Actual]]</f>
        <v>-11.310000000000002</v>
      </c>
      <c r="F26">
        <f>ABS(Table1[[#This Row],[Error]])</f>
        <v>11.310000000000002</v>
      </c>
      <c r="G26" s="5">
        <f>Table1[[#This Row],[Abs Error]]/Table1[[#This Row],[Actual]]</f>
        <v>6.4261363636363644E-2</v>
      </c>
      <c r="H26" s="12"/>
    </row>
    <row r="28" spans="1:16" x14ac:dyDescent="0.35">
      <c r="A28" s="6" t="s">
        <v>27</v>
      </c>
      <c r="B28" s="7"/>
      <c r="C28" s="8">
        <f>SUM(Table1[Actual])</f>
        <v>3213</v>
      </c>
      <c r="D28" s="7"/>
      <c r="E28" s="7"/>
      <c r="F28" s="8">
        <f>SUM(Table1[Abs Error])</f>
        <v>365.99304347826086</v>
      </c>
      <c r="G28" s="9">
        <f>F28/C28</f>
        <v>0.11391006644203575</v>
      </c>
    </row>
  </sheetData>
  <mergeCells count="4">
    <mergeCell ref="L1:M2"/>
    <mergeCell ref="N1:P2"/>
    <mergeCell ref="H1:H26"/>
    <mergeCell ref="I20:P22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2023-04-12T13:16:01Z</dcterms:modified>
</cp:coreProperties>
</file>