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8_{02EC1FD8-105D-4C1B-B088-C1B05E4D3F35}" xr6:coauthVersionLast="47" xr6:coauthVersionMax="47" xr10:uidLastSave="{00000000-0000-0000-0000-000000000000}"/>
  <bookViews>
    <workbookView xWindow="-120" yWindow="-120" windowWidth="20730" windowHeight="11160" activeTab="2" xr2:uid="{26D4546B-D2A1-4444-8EAF-A6228F96F0C1}"/>
  </bookViews>
  <sheets>
    <sheet name="Pivot" sheetId="6" r:id="rId1"/>
    <sheet name="Data" sheetId="2" r:id="rId2"/>
    <sheet name="Customer Center Report" sheetId="5" r:id="rId3"/>
    <sheet name="Assets" sheetId="4" r:id="rId4"/>
  </sheets>
  <definedNames>
    <definedName name="_xlnm._FilterDatabase" localSheetId="1" hidden="1">Data!$B$3:$H$1003</definedName>
    <definedName name="_xlcn.WorksheetConnection_07.sampledataexcelportfolioproject.xlsxcalls" hidden="1">calls[]</definedName>
    <definedName name="_xlcn.WorksheetConnection_07.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12" r:id="rId9"/>
    <pivotCache cacheId="15" r:id="rId10"/>
    <pivotCache cacheId="18" r:id="rId11"/>
    <pivotCache cacheId="21" r:id="rId12"/>
    <pivotCache cacheId="2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4" i="6" l="1"/>
  <c r="E54" i="6"/>
  <c r="E62" i="6" s="1"/>
  <c r="H43" i="6"/>
  <c r="H44" i="6"/>
  <c r="H45" i="6"/>
  <c r="H46" i="6"/>
  <c r="I38" i="6"/>
  <c r="F42" i="6"/>
  <c r="F43" i="6"/>
  <c r="G43" i="6"/>
  <c r="F44" i="6"/>
  <c r="G44" i="6"/>
  <c r="F45" i="6"/>
  <c r="G45" i="6"/>
  <c r="F46" i="6"/>
  <c r="G46" i="6"/>
  <c r="G42" i="6"/>
  <c r="H42"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E56" i="6" l="1"/>
  <c r="E59" i="6" s="1"/>
  <c r="E64" i="6" s="1"/>
  <c r="E55" i="6"/>
  <c r="E58" i="6" s="1"/>
  <c r="E63" i="6" s="1"/>
  <c r="I46" i="6"/>
  <c r="I43" i="6"/>
  <c r="J44" i="6"/>
  <c r="I45" i="6"/>
  <c r="J43" i="6"/>
  <c r="I44" i="6"/>
  <c r="J42" i="6"/>
  <c r="J46" i="6"/>
  <c r="I42" i="6"/>
  <c r="J4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3478EB-AB91-48D8-A519-2DF7F7D4105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2D6B6B7-BC4F-4572-8ED0-80309B13633F}"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C3222EDA-31AC-4481-A9D8-11D398047FE5}"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<sst xmlns="http://schemas.openxmlformats.org/spreadsheetml/2006/main" count="3191" uniqueCount="1086">
  <si>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</si>
  <si>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</si>
  <si>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</si>
  <si>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</si>
  <si>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</si>
  <si>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</si>
  <si>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</si>
  <si>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</si>
  <si>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</si>
  <si>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</si>
  <si>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</si>
  <si>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</si>
  <si>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</si>
  <si>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</si>
  <si>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</si>
  <si>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</si>
  <si>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</si>
  <si>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</si>
  <si>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</si>
  <si>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</si>
  <si>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</si>
  <si>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</si>
  <si>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</si>
  <si>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</si>
  <si>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</si>
  <si>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</si>
  <si>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</si>
  <si>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</si>
  <si>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</si>
  <si>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</si>
  <si>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</si>
  <si>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</si>
  <si>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</si>
  <si>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</si>
  <si>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</si>
  <si>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</si>
  <si>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</si>
  <si>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</si>
  <si>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</si>
  <si>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</si>
  <si>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</si>
  <si>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</si>
  <si>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</si>
  <si>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</si>
  <si>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</si>
  <si>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</si>
  <si>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</si>
  <si>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</si>
  <si>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</si>
  <si>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</si>
  <si>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</si>
  <si>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</si>
  <si>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</si>
  <si>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</si>
  <si>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</si>
  <si>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</si>
  <si>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</si>
  <si>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</si>
  <si>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</si>
  <si>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</si>
  <si>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</si>
  <si>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</si>
  <si>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</si>
  <si>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</si>
  <si>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</si>
  <si>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</si>
  <si>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</si>
  <si>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</si>
  <si>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</si>
  <si>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</si>
  <si>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</si>
  <si>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</si>
  <si>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</si>
  <si>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</si>
  <si>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</si>
  <si>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</si>
  <si>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</si>
  <si>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</si>
  <si>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</si>
  <si>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</si>
  <si>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</si>
  <si>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</si>
  <si>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</si>
  <si>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</si>
  <si>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</si>
  <si>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</si>
  <si>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</si>
  <si>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</si>
  <si>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</si>
  <si>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</si>
  <si>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</si>
  <si>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</si>
  <si>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</si>
  <si>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</si>
  <si>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</si>
  <si>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</si>
  <si>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</si>
  <si>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</si>
  <si>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</si>
  <si>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</si>
  <si>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</si>
  <si>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</si>
  <si>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</si>
  <si>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</si>
  <si>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</si>
  <si>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</si>
  <si>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</si>
  <si>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</si>
  <si>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</si>
  <si>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</si>
  <si>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</si>
  <si>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</si>
  <si>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</si>
  <si>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</si>
  <si>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</si>
  <si>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</si>
  <si>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</si>
  <si>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</si>
  <si>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</si>
  <si>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</si>
  <si>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</si>
  <si>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</si>
  <si>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</si>
  <si>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</si>
  <si>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</si>
  <si>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</si>
  <si>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</si>
  <si>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</si>
  <si>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</si>
  <si>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</si>
  <si>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</si>
  <si>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</si>
  <si>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</si>
  <si>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</si>
  <si>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</si>
  <si>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</si>
  <si>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</si>
  <si>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</si>
  <si>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</si>
  <si>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</si>
  <si>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</si>
  <si>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</si>
  <si>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</si>
  <si>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</si>
  <si>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</si>
  <si>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</si>
  <si>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</si>
  <si>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</si>
  <si>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</si>
  <si>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</si>
  <si>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</si>
  <si>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</si>
  <si>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</si>
  <si>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</si>
  <si>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</si>
  <si>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</si>
  <si>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</si>
  <si>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</si>
  <si>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</si>
  <si>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</si>
  <si>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</si>
  <si>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</si>
  <si>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</si>
  <si>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</si>
  <si>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</si>
  <si>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</si>
  <si>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</si>
  <si>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</si>
  <si>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</si>
  <si>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</si>
  <si>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</si>
  <si>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</si>
  <si>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</si>
  <si>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</si>
  <si>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</si>
  <si>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</si>
  <si>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</si>
  <si>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</si>
  <si>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</si>
  <si>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</si>
  <si>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</si>
  <si>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</si>
  <si>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</si>
  <si>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</si>
  <si>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</si>
  <si>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</si>
  <si>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</si>
  <si>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</si>
  <si>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</si>
  <si>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</si>
  <si>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</si>
  <si>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</si>
  <si>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</si>
  <si>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</si>
  <si>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</si>
  <si>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</si>
  <si>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</si>
  <si>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</si>
  <si>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</si>
  <si>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</si>
  <si>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</si>
  <si>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</si>
  <si>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</si>
  <si>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</si>
  <si>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</si>
  <si>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</si>
  <si>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</si>
  <si>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</si>
  <si>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</si>
  <si>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</si>
  <si>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</si>
  <si>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</si>
  <si>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</si>
  <si>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</si>
  <si>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</si>
  <si>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</si>
  <si>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</si>
  <si>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</si>
  <si>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</si>
  <si>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</si>
  <si>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</si>
  <si>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</si>
  <si>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</si>
  <si>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</si>
  <si>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</si>
  <si>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</si>
  <si>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</si>
  <si>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</si>
  <si>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</si>
  <si>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</si>
  <si>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</si>
  <si>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</si>
  <si>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</si>
  <si>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</si>
  <si>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</si>
  <si>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</si>
  <si>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</si>
  <si>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</si>
  <si>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</si>
  <si>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</si>
  <si>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</si>
  <si>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</si>
  <si>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</si>
  <si>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</si>
  <si>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</si>
  <si>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</si>
  <si>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</si>
  <si>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</si>
  <si>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</si>
  <si>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</si>
  <si>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</si>
  <si>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</si>
  <si>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</si>
  <si>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</si>
  <si>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</si>
  <si>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</si>
  <si>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</si>
  <si>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</si>
  <si>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</si>
  <si>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</si>
  <si>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</si>
  <si>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</si>
  <si>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</si>
  <si>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</si>
  <si>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</si>
  <si>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</si>
  <si>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</si>
  <si>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</si>
  <si>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</si>
  <si>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</si>
  <si>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</si>
  <si>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</si>
  <si>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</si>
  <si>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</si>
  <si>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</si>
  <si>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</si>
  <si>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</si>
  <si>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</si>
  <si>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</si>
  <si>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</si>
  <si>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</si>
  <si>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</si>
  <si>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</si>
  <si>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</si>
  <si>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</si>
  <si>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</si>
  <si>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</si>
  <si>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</si>
  <si>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</si>
  <si>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</si>
  <si>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</si>
  <si>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</si>
  <si>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</si>
  <si>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</si>
  <si>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</si>
  <si>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</si>
  <si>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</si>
  <si>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</si>
  <si>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</si>
  <si>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</si>
  <si>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</si>
  <si>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</si>
  <si>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</si>
  <si>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</si>
  <si>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</si>
  <si>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</si>
  <si>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</si>
  <si>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</si>
  <si>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</si>
  <si>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</si>
  <si>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</si>
  <si>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</si>
  <si>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</si>
  <si>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</si>
  <si>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</si>
  <si>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</si>
  <si>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</si>
  <si>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</si>
  <si>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</si>
  <si>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</si>
  <si>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</si>
  <si>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</si>
  <si>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</si>
  <si>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</si>
  <si>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</si>
  <si>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</si>
  <si>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</si>
  <si>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</si>
  <si>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</si>
  <si>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</si>
  <si>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</si>
  <si>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</si>
  <si>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</si>
  <si>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</si>
  <si>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</si>
  <si>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</si>
  <si>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</si>
  <si>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</si>
  <si>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</si>
  <si>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</si>
  <si>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</si>
  <si>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</si>
  <si>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</si>
  <si>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</si>
  <si>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</si>
  <si>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</si>
  <si>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</si>
  <si>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</si>
  <si>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</si>
  <si>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</si>
  <si>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</si>
  <si>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</si>
  <si>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</si>
  <si>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</si>
  <si>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</si>
  <si>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</si>
  <si>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</si>
  <si>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</si>
  <si>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</si>
  <si>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</si>
  <si>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</si>
  <si>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</si>
  <si>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</si>
  <si>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</si>
  <si>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</si>
  <si>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</si>
  <si>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</si>
  <si>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</si>
  <si>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</si>
  <si>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</si>
  <si>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</si>
  <si>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</si>
  <si>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</si>
  <si>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</si>
  <si>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</si>
  <si>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</si>
  <si>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</si>
  <si>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</si>
  <si>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</si>
  <si>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</si>
  <si>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</si>
  <si>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</si>
  <si>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</si>
  <si>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</si>
  <si>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</si>
  <si>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</si>
  <si>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</si>
  <si>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</si>
  <si>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</si>
  <si>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</si>
  <si>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</si>
  <si>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</si>
  <si>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</si>
  <si>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</si>
  <si>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</si>
  <si>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</si>
  <si>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</si>
  <si>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</si>
  <si>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</si>
  <si>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</si>
  <si>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</si>
  <si>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</si>
  <si>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</si>
  <si>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</si>
  <si>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</si>
  <si>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</si>
  <si>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</si>
  <si>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</si>
  <si>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</si>
  <si>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</si>
  <si>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</si>
  <si>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</si>
  <si>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</si>
  <si>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</si>
  <si>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</si>
  <si>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</si>
  <si>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</si>
  <si>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</si>
  <si>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</si>
  <si>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</si>
  <si>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</si>
  <si>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</si>
  <si>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</si>
  <si>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</si>
  <si>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</si>
  <si>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</si>
  <si>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</si>
  <si>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</si>
  <si>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</si>
  <si>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</si>
  <si>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</si>
  <si>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</si>
  <si>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</si>
  <si>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</si>
  <si>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</si>
  <si>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</si>
  <si>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</si>
  <si>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</si>
  <si>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</si>
  <si>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</si>
  <si>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</si>
  <si>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</si>
  <si>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</si>
  <si>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</si>
  <si>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</si>
  <si>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</si>
  <si>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</si>
  <si>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</si>
  <si>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</si>
  <si>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</si>
  <si>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</si>
  <si>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</si>
  <si>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</si>
  <si>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</si>
  <si>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</si>
  <si>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</si>
  <si>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</si>
  <si>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</si>
  <si>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</si>
  <si>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</si>
  <si>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</si>
  <si>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</si>
  <si>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</si>
  <si>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</si>
  <si>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</si>
  <si>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</si>
  <si>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</si>
  <si>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</si>
  <si>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</si>
  <si>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</si>
  <si>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</si>
  <si>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</si>
  <si>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</si>
  <si>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</si>
  <si>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</si>
  <si>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</si>
  <si>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</si>
  <si>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</si>
  <si>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</si>
  <si>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</si>
  <si>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</si>
  <si>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</si>
  <si>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</si>
  <si>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</si>
  <si>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</si>
  <si>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</si>
  <si>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</si>
  <si>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</si>
  <si>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</si>
  <si>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</si>
  <si>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</si>
  <si>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</si>
  <si>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</si>
  <si>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</si>
  <si>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</si>
  <si>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</si>
  <si>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</si>
  <si>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</si>
  <si>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</si>
  <si>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</si>
  <si>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</si>
  <si>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</si>
  <si>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</si>
  <si>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</si>
  <si>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</si>
  <si>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</si>
  <si>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</si>
  <si>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</si>
  <si>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</si>
  <si>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</si>
  <si>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</si>
  <si>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</si>
  <si>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</si>
  <si>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</si>
  <si>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</si>
  <si>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</si>
  <si>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</si>
  <si>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</si>
  <si>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</si>
  <si>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</si>
  <si>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</si>
  <si>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</si>
  <si>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</si>
  <si>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</si>
  <si>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</si>
  <si>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</si>
  <si>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</si>
  <si>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</si>
  <si>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</si>
  <si>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</si>
  <si>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</si>
  <si>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</si>
  <si>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</si>
  <si>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</si>
  <si>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</si>
  <si>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</si>
  <si>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</si>
  <si>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</si>
  <si>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</si>
  <si>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</si>
  <si>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</si>
  <si>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</si>
  <si>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</si>
  <si>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</si>
  <si>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</si>
  <si>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</si>
  <si>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</si>
  <si>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</si>
  <si>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</si>
  <si>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</si>
  <si>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</si>
  <si>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</si>
  <si>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</si>
  <si>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</si>
  <si>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</si>
  <si>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</si>
  <si>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</si>
  <si>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</si>
  <si>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</si>
  <si>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</si>
  <si>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</si>
  <si>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</si>
  <si>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</si>
  <si>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</si>
  <si>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</si>
  <si>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</si>
  <si>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</si>
  <si>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</si>
  <si>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</si>
  <si>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</si>
  <si>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</si>
  <si>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</si>
  <si>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</si>
  <si>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</si>
  <si>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</si>
  <si>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</si>
  <si>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</si>
  <si>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</si>
  <si>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</si>
  <si>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</si>
  <si>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</si>
  <si>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</si>
  <si>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</si>
  <si>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</si>
  <si>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</si>
  <si>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</si>
  <si>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</si>
  <si>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</si>
  <si>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</si>
  <si>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</si>
  <si>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</si>
  <si>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</si>
  <si>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</si>
  <si>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</si>
  <si>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</si>
  <si>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</si>
  <si>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</si>
  <si>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</si>
  <si>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</si>
  <si>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</si>
  <si>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</si>
  <si>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</si>
  <si>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</si>
  <si>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</si>
  <si>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</si>
  <si>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</si>
  <si>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</si>
  <si>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</si>
  <si>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</si>
  <si>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</si>
  <si>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</si>
  <si>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</si>
  <si>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</si>
  <si>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</si>
  <si>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</si>
  <si>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</si>
  <si>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</si>
  <si>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</si>
  <si>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</si>
  <si>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</si>
  <si>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</si>
  <si>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</si>
  <si>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</si>
  <si>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</si>
  <si>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</si>
  <si>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</si>
  <si>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</si>
  <si>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</si>
  <si>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</si>
  <si>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</si>
  <si>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</si>
  <si>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</si>
  <si>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</si>
  <si>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</si>
  <si>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</si>
  <si>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</si>
  <si>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</si>
  <si>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</si>
  <si>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</si>
  <si>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</si>
  <si>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</si>
  <si>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</si>
  <si>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</si>
  <si>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</si>
  <si>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</si>
  <si>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</si>
  <si>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</si>
  <si>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</si>
  <si>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</si>
  <si>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</si>
  <si>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</si>
  <si>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</si>
  <si>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</si>
  <si>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</si>
  <si>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</si>
  <si>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</si>
  <si>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</si>
  <si>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</si>
  <si>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</si>
  <si>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</si>
  <si>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</si>
  <si>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</si>
  <si>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</si>
  <si>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</si>
  <si>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</si>
  <si>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</si>
  <si>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</si>
  <si>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</si>
  <si>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</si>
  <si>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</si>
  <si>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</si>
  <si>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</si>
  <si>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</si>
  <si>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</si>
  <si>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</si>
  <si>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</si>
  <si>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</si>
  <si>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</si>
  <si>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</si>
  <si>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</si>
  <si>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</si>
  <si>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</si>
  <si>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</si>
  <si>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</si>
  <si>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</si>
  <si>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</si>
  <si>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</si>
  <si>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</si>
  <si>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</si>
  <si>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</si>
  <si>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</si>
  <si>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</si>
  <si>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</si>
  <si>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</si>
  <si>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</si>
  <si>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</si>
  <si>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</si>
  <si>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</si>
  <si>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</si>
  <si>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</si>
  <si>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</si>
  <si>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</si>
  <si>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</si>
  <si>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</si>
  <si>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</si>
  <si>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</si>
  <si>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</si>
  <si>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</si>
  <si>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</si>
  <si>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</si>
  <si>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</si>
  <si>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</si>
  <si>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</si>
  <si>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</si>
  <si>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</si>
  <si>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</si>
  <si>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</si>
  <si>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</si>
  <si>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</si>
  <si>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</si>
  <si>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</si>
  <si>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</si>
  <si>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</si>
  <si>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</si>
  <si>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</si>
  <si>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</si>
  <si>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</si>
  <si>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</si>
  <si>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</si>
  <si>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</si>
  <si>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</si>
  <si>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</si>
  <si>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</si>
  <si>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</si>
  <si>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</si>
  <si>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</si>
  <si>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</si>
  <si>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</si>
  <si>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</si>
  <si>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</si>
  <si>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</si>
  <si>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</si>
  <si>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</si>
  <si>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</si>
  <si>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</si>
  <si>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</si>
  <si>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</si>
  <si>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</si>
  <si>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</si>
  <si>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</si>
  <si>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</si>
  <si>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</si>
  <si>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</si>
  <si>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</si>
  <si>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</si>
  <si>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</si>
  <si>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</si>
  <si>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</si>
  <si>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</si>
  <si>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</si>
  <si>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</si>
  <si>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</si>
  <si>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</si>
  <si>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</si>
  <si>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</si>
  <si>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</si>
  <si>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</si>
  <si>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</si>
  <si>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</si>
  <si>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</si>
  <si>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</si>
  <si>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</si>
  <si>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</si>
  <si>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</si>
  <si>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</si>
  <si>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</si>
  <si>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</si>
  <si>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</si>
  <si>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</si>
  <si>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</si>
  <si>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</si>
  <si>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</si>
  <si>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</si>
  <si>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</si>
  <si>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</si>
  <si>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</si>
  <si>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</si>
  <si>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</si>
  <si>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</si>
  <si>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</si>
  <si>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</si>
  <si>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</si>
  <si>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</si>
  <si>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</si>
  <si>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</si>
  <si>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</si>
  <si>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</si>
  <si>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</si>
  <si>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</si>
  <si>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</si>
  <si>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</si>
  <si>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</si>
  <si>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</si>
  <si>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</si>
  <si>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</si>
  <si>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</si>
  <si>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</si>
  <si>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</si>
  <si>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</si>
  <si>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</si>
  <si>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</si>
  <si>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</si>
  <si>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</si>
  <si>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</si>
  <si>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</si>
  <si>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</si>
  <si>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</si>
  <si>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</si>
  <si>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</si>
  <si>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</si>
  <si>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</si>
  <si>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</si>
  <si>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</si>
  <si>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</si>
  <si>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</si>
  <si>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</si>
  <si>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</si>
  <si>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</si>
  <si>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</si>
  <si>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</si>
  <si>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</si>
  <si>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</si>
  <si>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</si>
  <si>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</si>
  <si>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</si>
  <si>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</si>
  <si>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</si>
  <si>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</si>
  <si>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</si>
  <si>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</si>
  <si>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</si>
  <si>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</si>
  <si>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</si>
  <si>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</si>
  <si>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</si>
  <si>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</si>
  <si>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</si>
  <si>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</si>
  <si>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</si>
  <si>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</si>
  <si>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</si>
  <si>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</si>
  <si>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</si>
  <si>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</si>
  <si>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</si>
  <si>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</si>
  <si>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</si>
  <si>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</si>
  <si>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</si>
  <si>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</si>
  <si>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</si>
  <si>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</si>
  <si>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</si>
  <si>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</si>
  <si>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</si>
  <si>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</si>
  <si>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</si>
  <si>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</si>
  <si>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</si>
  <si>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</si>
  <si>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</si>
  <si>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</si>
  <si>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</si>
  <si>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</si>
  <si>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</si>
  <si>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</si>
  <si>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</si>
  <si>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</si>
  <si>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</si>
  <si>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</si>
  <si>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</si>
  <si>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</si>
  <si>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</si>
  <si>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</si>
  <si>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</si>
  <si>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</si>
  <si>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</si>
  <si>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</si>
  <si>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</si>
  <si>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</si>
  <si>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</si>
  <si>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</si>
  <si>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</si>
  <si>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</si>
  <si>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</si>
  <si>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</si>
  <si>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</si>
  <si>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</si>
  <si>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</si>
  <si>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</si>
  <si>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</si>
  <si>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</si>
  <si>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</si>
  <si>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</si>
  <si>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</si>
  <si>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</si>
  <si>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</si>
  <si>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</si>
  <si>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</si>
  <si>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</si>
  <si>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</si>
  <si>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</si>
  <si>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</si>
  <si>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</si>
  <si>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</si>
  <si>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</si>
  <si>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</si>
  <si>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</si>
  <si>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</si>
  <si>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</si>
  <si>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</si>
  <si>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</si>
  <si>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</si>
  <si>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</si>
  <si>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</si>
  <si>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</si>
  <si>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</si>
  <si>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</si>
  <si>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</si>
  <si>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</si>
  <si>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</si>
  <si>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</si>
  <si>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</si>
  <si>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</si>
  <si>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</si>
  <si>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</si>
  <si>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</si>
  <si>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</si>
  <si>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</si>
  <si>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</si>
  <si>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</si>
  <si>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</si>
  <si>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</si>
  <si>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</si>
  <si>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</si>
  <si>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</si>
  <si>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</si>
  <si>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</si>
  <si>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</si>
  <si>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</si>
  <si>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</si>
  <si>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</si>
  <si>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</si>
  <si>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</si>
  <si>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</si>
  <si>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</si>
  <si>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</si>
  <si>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</si>
  <si>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</si>
  <si>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</si>
  <si>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</si>
  <si>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</si>
  <si>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</si>
  <si>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</si>
  <si>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</si>
  <si>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</si>
  <si>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</si>
  <si>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</si>
  <si>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</si>
  <si>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</si>
  <si>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</si>
  <si>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</si>
  <si>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</si>
  <si>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</si>
  <si>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</si>
  <si>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</si>
  <si>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</si>
  <si>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</si>
  <si>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</si>
  <si>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</si>
  <si>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</si>
  <si>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</si>
  <si>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</si>
  <si>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</si>
  <si>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</si>
  <si>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</si>
  <si>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</si>
  <si>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</si>
  <si>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</si>
  <si>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</si>
  <si>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</si>
  <si>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</si>
  <si>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</si>
  <si>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</si>
  <si>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</si>
  <si>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</si>
  <si>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</si>
  <si>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</si>
  <si>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</si>
  <si>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</si>
  <si>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</si>
  <si>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</si>
  <si>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</si>
  <si>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</si>
  <si>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</si>
  <si>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</si>
  <si>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</si>
  <si>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</si>
  <si>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</si>
  <si>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</si>
  <si>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</si>
  <si>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</si>
  <si>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</si>
  <si>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</si>
  <si>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</si>
  <si>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</si>
  <si>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</si>
  <si>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</si>
  <si>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</si>
  <si>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</si>
  <si>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</si>
  <si>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</si>
  <si>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</si>
  <si>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</si>
  <si>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</si>
  <si>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</si>
  <si>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</si>
  <si>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</si>
  <si>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</si>
  <si>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</si>
  <si>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</si>
  <si>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</si>
  <si>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</si>
  <si>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</si>
  <si>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</si>
  <si>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</si>
  <si>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</si>
  <si>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</si>
  <si>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</si>
  <si>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</si>
  <si>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</si>
  <si>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</si>
  <si>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Amount</t>
  </si>
  <si>
    <t>Call Count</t>
  </si>
  <si>
    <t>Total Duration</t>
  </si>
  <si>
    <t>Avg.Rating</t>
  </si>
  <si>
    <t>5* Calls</t>
  </si>
  <si>
    <t>Grand Total</t>
  </si>
  <si>
    <t>Jan</t>
  </si>
  <si>
    <t>Feb</t>
  </si>
  <si>
    <t>Mar</t>
  </si>
  <si>
    <t>Apr</t>
  </si>
  <si>
    <t>May</t>
  </si>
  <si>
    <t>Jun</t>
  </si>
  <si>
    <t>Jul</t>
  </si>
  <si>
    <t>Aug</t>
  </si>
  <si>
    <t>Sep</t>
  </si>
  <si>
    <t>Oct</t>
  </si>
  <si>
    <t>Nov</t>
  </si>
  <si>
    <t>Dec</t>
  </si>
  <si>
    <t>Row Labels</t>
  </si>
  <si>
    <t>Call Count2</t>
  </si>
  <si>
    <t>Thursday</t>
  </si>
  <si>
    <t>Saturday</t>
  </si>
  <si>
    <t>Sunday</t>
  </si>
  <si>
    <t>Wednesday</t>
  </si>
  <si>
    <t>Friday</t>
  </si>
  <si>
    <t>Monday</t>
  </si>
  <si>
    <t>Tuesday</t>
  </si>
  <si>
    <t>for Graph</t>
  </si>
  <si>
    <t>Rep</t>
  </si>
  <si>
    <t>Calls</t>
  </si>
  <si>
    <t>Amount</t>
  </si>
  <si>
    <t>Sel. Calls</t>
  </si>
  <si>
    <t>Sel.Amount</t>
  </si>
  <si>
    <t>Selected Rep</t>
  </si>
  <si>
    <t>Column Labels</t>
  </si>
  <si>
    <t>Total</t>
  </si>
  <si>
    <t xml:space="preserve"> </t>
  </si>
  <si>
    <t>Rep Summary</t>
  </si>
  <si>
    <t>% of calls</t>
  </si>
  <si>
    <t>Call Rank</t>
  </si>
  <si>
    <t>Amount Rank</t>
  </si>
  <si>
    <t xml:space="preserve">Calls </t>
  </si>
  <si>
    <t>labels: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</si>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</sst>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k"/>
    <numFmt numFmtId="168" formatCode="&quot;$&quot;#,##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20"/>
      <color theme="1"/>
      <name val="Aptos"/>
      <family val="2"/>
      <scheme val="minor"/>
    </font>
    <font>
      <b/>
      <sz val="20"/>
      <color theme="1"/>
      <name val="Aptos"/>
      <family val="2"/>
      <scheme val="minor"/>
    </font>
    <font>
      <b/>
      <sz val="20"/>
      <color theme="1"/>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
      <patternFill patternType="solid">
        <fgColor theme="0"/>
        <bgColor theme="4" tint="0.7999816888943144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theme="0" tint="-0.24994659260841701"/>
      </left>
      <right/>
      <top style="thin">
        <color theme="0" tint="-0.24994659260841701"/>
      </top>
      <bottom/>
      <diagonal/>
    </border>
    <border>
      <left/>
      <right/>
      <top style="thin">
        <color theme="0" tint="-0.24994659260841701"/>
      </top>
      <bottom style="thin">
        <color theme="4" tint="0.39997558519241921"/>
      </bottom>
      <diagonal/>
    </border>
    <border>
      <left/>
      <right style="thin">
        <color theme="0" tint="-0.24994659260841701"/>
      </right>
      <top style="thin">
        <color theme="0" tint="-0.24994659260841701"/>
      </top>
      <bottom/>
      <diagonal/>
    </border>
    <border>
      <left style="thin">
        <color theme="0" tint="-0.24994659260841701"/>
      </left>
      <right/>
      <top/>
      <bottom style="thin">
        <color theme="4" tint="0.39997558519241921"/>
      </bottom>
      <diagonal/>
    </border>
    <border>
      <left/>
      <right style="thin">
        <color theme="0" tint="-0.24994659260841701"/>
      </right>
      <top/>
      <bottom style="thin">
        <color theme="4" tint="0.3999755851924192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167" fontId="0" fillId="0" borderId="0" xfId="0" applyNumberFormat="1"/>
    <xf numFmtId="0" fontId="0" fillId="0" borderId="0" xfId="0" applyAlignment="1">
      <alignment horizontal="left" indent="1"/>
    </xf>
    <xf numFmtId="9" fontId="0" fillId="0" borderId="0" xfId="1" applyFont="1"/>
    <xf numFmtId="0" fontId="5" fillId="5" borderId="11" xfId="0" applyFont="1" applyFill="1" applyBorder="1"/>
    <xf numFmtId="0" fontId="6" fillId="6" borderId="12" xfId="0" applyFont="1" applyFill="1" applyBorder="1"/>
    <xf numFmtId="0" fontId="7" fillId="5" borderId="13" xfId="0" applyFont="1" applyFill="1" applyBorder="1"/>
    <xf numFmtId="0" fontId="6" fillId="5" borderId="14" xfId="0" applyFont="1" applyFill="1" applyBorder="1" applyAlignment="1">
      <alignment horizontal="left"/>
    </xf>
    <xf numFmtId="168" fontId="6" fillId="5" borderId="10" xfId="0" applyNumberFormat="1" applyFont="1" applyFill="1" applyBorder="1"/>
    <xf numFmtId="168" fontId="6" fillId="5" borderId="15" xfId="0" applyNumberFormat="1" applyFont="1" applyFill="1" applyBorder="1"/>
    <xf numFmtId="0" fontId="5" fillId="5" borderId="16" xfId="0" applyFont="1" applyFill="1" applyBorder="1" applyAlignment="1">
      <alignment horizontal="left" indent="1"/>
    </xf>
    <xf numFmtId="168" fontId="5" fillId="5" borderId="0" xfId="0" applyNumberFormat="1" applyFont="1" applyFill="1"/>
    <xf numFmtId="168" fontId="5" fillId="5" borderId="17" xfId="0" applyNumberFormat="1" applyFont="1" applyFill="1" applyBorder="1"/>
    <xf numFmtId="0" fontId="5" fillId="5" borderId="18" xfId="0" applyFont="1" applyFill="1" applyBorder="1" applyAlignment="1">
      <alignment horizontal="left" indent="1"/>
    </xf>
    <xf numFmtId="168" fontId="5" fillId="5" borderId="19" xfId="0" applyNumberFormat="1" applyFont="1" applyFill="1" applyBorder="1"/>
    <xf numFmtId="168" fontId="5" fillId="5" borderId="20" xfId="0" applyNumberFormat="1" applyFont="1" applyFill="1" applyBorder="1"/>
  </cellXfs>
  <cellStyles count="2">
    <cellStyle name="Normal" xfId="0" builtinId="0"/>
    <cellStyle name="Percent" xfId="1" builtinId="5"/>
  </cellStyles>
  <dxfs count="19">
    <dxf>
      <fill>
        <patternFill patternType="solid">
          <bgColor theme="8"/>
        </patternFill>
      </fill>
    </dxf>
    <dxf>
      <fill>
        <patternFill patternType="solid">
          <bgColor theme="8" tint="0.59996337778862885"/>
        </patternFill>
      </fill>
      <border>
        <left style="thin">
          <color theme="1"/>
        </left>
        <right style="thin">
          <color theme="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i val="0"/>
        <sz val="10"/>
        <name val="Aptos ExtraBold"/>
        <family val="2"/>
        <scheme val="major"/>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5" defaultTableStyle="TableStyleMedium2" defaultPivotStyle="PivotStyleLight16">
    <tableStyle name="Slicer Style 1" pivot="0" table="0" count="1" xr9:uid="{25BABDA2-DB3D-41F6-98D0-3EE7CBB0176F}">
      <tableStyleElement type="wholeTable" dxfId="18"/>
    </tableStyle>
    <tableStyle name="Slicer Style 2" pivot="0" table="0" count="1" xr9:uid="{C207E26D-7A71-4327-86C3-F7C22A1977C5}"/>
    <tableStyle name="Slicer Style 3" pivot="0" table="0" count="1" xr9:uid="{5D323E95-A89F-4BA0-96CE-13376B7807BF}">
      <tableStyleElement type="headerRow" dxfId="17"/>
    </tableStyle>
    <tableStyle name="Slicer Style 4" pivot="0" table="0" count="0" xr9:uid="{C45FD2DC-6564-413E-86CA-25E766D1A729}"/>
    <tableStyle name="Slicer Style 5" pivot="0" table="0" count="1" xr9:uid="{7968567E-B8C0-4CA5-BF39-38253F6733F7}"/>
  </tableStyles>
  <extLst>
    <ext xmlns:x14="http://schemas.microsoft.com/office/spreadsheetml/2009/9/main" uri="{46F421CA-312F-682f-3DD2-61675219B42D}">
      <x14:dxfs count="2">
        <dxf>
          <font>
            <b/>
            <i val="0"/>
            <name val="Aptos ExtraBold"/>
            <family val="2"/>
            <scheme val="major"/>
          </font>
        </dxf>
        <dxf>
          <font>
            <b/>
            <i val="0"/>
            <sz val="11"/>
            <name val="Aptos ExtraBold"/>
            <family val="2"/>
            <scheme val="major"/>
          </font>
        </dxf>
      </x14:dxfs>
    </ext>
    <ext xmlns:x14="http://schemas.microsoft.com/office/spreadsheetml/2009/9/main" uri="{EB79DEF2-80B8-43e5-95BD-54CBDDF9020C}">
      <x14:slicerStyles defaultSlicerStyle="SlicerStyleLight1">
        <x14:slicerStyle name="Slicer Style 2">
          <x14:slicerStyleElements>
            <x14:slicerStyleElement type="selectedItemWithData" dxfId="1"/>
          </x14:slicerStyleElements>
        </x14:slicerStyle>
        <x14:slicerStyle name="Slicer Style 3"/>
        <x14:slicerStyle name="Slicer Style 4"/>
        <x14:slicerStyle name="Slicer Style 5">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[Call-Center-sample-data-excel-portfolio-project.xlsx]Pivot!WeekDay Trend</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Pivot!$M$23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Pivot!$L$24:$L$31</c:f>
              <c:strCache>
                <c:ptCount val="7"/>
                <c:pt idx="0">
                  <c:v>Sunday</c:v>
                </c:pt>
                <c:pt idx="1">
                  <c:v>Monday</c:v>
                </c:pt>
                <c:pt idx="2">
                  <c:v>Tuesday</c:v>
                </c:pt>
                <c:pt idx="3">
                  <c:v>Wednesday</c:v>
                </c:pt>
                <c:pt idx="4">
                  <c:v>Thursday</c:v>
                </c:pt>
                <c:pt idx="5">
                  <c:v>Friday</c:v>
                </c:pt>
                <c:pt idx="6">
                  <c:v>Saturday</c:v>
                </c:pt>
              </c:strCache>
            </c:strRef>
          </c:cat>
          <c:val>
            <c:numRef>
              <c:f>Pivot!$M$24:$M$31</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2154-4DA9-B757-927BE12442FD}"/>
            </c:ext>
          </c:extLst>
        </c:ser>
        <c:dLbls>
          <c:dLblPos val="outEnd"/>
          <c:showLegendKey val="0"/>
          <c:showVal val="1"/>
          <c:showCatName val="0"/>
          <c:showSerName val="0"/>
          <c:showPercent val="0"/>
          <c:showBubbleSize val="0"/>
        </c:dLbls>
        <c:gapWidth val="25"/>
        <c:axId val="1150891312"/>
        <c:axId val="1150889392"/>
      </c:barChart>
      <c:catAx>
        <c:axId val="1150891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150889392"/>
        <c:crosses val="autoZero"/>
        <c:auto val="1"/>
        <c:lblAlgn val="ctr"/>
        <c:lblOffset val="100"/>
        <c:noMultiLvlLbl val="0"/>
      </c:catAx>
      <c:valAx>
        <c:axId val="1150889392"/>
        <c:scaling>
          <c:orientation val="minMax"/>
        </c:scaling>
        <c:delete val="1"/>
        <c:axPos val="b"/>
        <c:numFmt formatCode="#,##0" sourceLinked="1"/>
        <c:majorTickMark val="none"/>
        <c:minorTickMark val="none"/>
        <c:tickLblPos val="nextTo"/>
        <c:crossAx val="115089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[Call-Center-sample-data-excel-portfolio-project.xlsx]Pivot!PivotTable1</c:name>
    <c:fmtId val="8"/>
  </c:pivotSource>
  <c:chart>
    <c:title>
      <c:tx>
        <c:rich>
          <a:bodyPr rot="0" spcFirstLastPara="1" vertOverflow="ellipsis" vert="horz" wrap="square" anchor="ctr" anchorCtr="1"/>
          <a:lstStyle/>
          <a:p>
            <a:pPr>
              <a:defRPr sz="1600" b="0" i="0" u="none" strike="noStrike" kern="1200" spc="0" baseline="0">
                <a:solidFill>
                  <a:srgbClr val="FF0000"/>
                </a:solidFill>
                <a:latin typeface="+mj-lt"/>
                <a:ea typeface="+mn-ea"/>
                <a:cs typeface="+mn-cs"/>
              </a:defRPr>
            </a:pPr>
            <a:r>
              <a:rPr lang="en-US" sz="1600">
                <a:solidFill>
                  <a:srgbClr val="FF0000"/>
                </a:solidFill>
                <a:latin typeface="+mj-lt"/>
              </a:rPr>
              <a:t>Call</a:t>
            </a:r>
            <a:r>
              <a:rPr lang="en-US" sz="1600" baseline="0">
                <a:solidFill>
                  <a:srgbClr val="FF0000"/>
                </a:solidFill>
                <a:latin typeface="+mj-lt"/>
              </a:rPr>
              <a:t> Trend</a:t>
            </a:r>
            <a:endParaRPr lang="en-US" sz="1600">
              <a:solidFill>
                <a:srgbClr val="FF0000"/>
              </a:solidFill>
              <a:latin typeface="+mj-lt"/>
            </a:endParaRPr>
          </a:p>
        </c:rich>
      </c:tx>
      <c:layout>
        <c:manualLayout>
          <c:xMode val="edge"/>
          <c:yMode val="edge"/>
          <c:x val="2.6245742537996705E-2"/>
          <c:y val="4.4198895027624313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rgbClr val="FF0000"/>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50000">
                <a:schemeClr val="accent6"/>
              </a:gs>
              <a:gs pos="100000">
                <a:schemeClr val="accent1">
                  <a:lumMod val="45000"/>
                  <a:lumOff val="55000"/>
                </a:schemeClr>
              </a:gs>
              <a:gs pos="100000">
                <a:schemeClr val="accent1">
                  <a:lumMod val="30000"/>
                  <a:lumOff val="7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solidFill>
            <a:round/>
          </a:ln>
          <a:effectLst/>
        </c:spPr>
        <c:marker>
          <c:symbol val="circle"/>
          <c:size val="7"/>
          <c:spPr>
            <a:solidFill>
              <a:schemeClr val="accent1"/>
            </a:solidFill>
            <a:ln w="25400">
              <a:solidFill>
                <a:schemeClr val="bg1">
                  <a:lumMod val="9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Pivot!$B$42</c:f>
              <c:strCache>
                <c:ptCount val="1"/>
                <c:pt idx="0">
                  <c:v>Call Count</c:v>
                </c:pt>
              </c:strCache>
            </c:strRef>
          </c:tx>
          <c:spPr>
            <a:solidFill>
              <a:schemeClr val="accent1"/>
            </a:solidFill>
            <a:ln>
              <a:noFill/>
            </a:ln>
            <a:effectLst/>
          </c:spPr>
          <c:cat>
            <c:strRef>
              <c:f>Pivot!$A$43:$A$48</c:f>
              <c:strCache>
                <c:ptCount val="5"/>
                <c:pt idx="0">
                  <c:v>R01</c:v>
                </c:pt>
                <c:pt idx="1">
                  <c:v>R02</c:v>
                </c:pt>
                <c:pt idx="2">
                  <c:v>R03</c:v>
                </c:pt>
                <c:pt idx="3">
                  <c:v>R04</c:v>
                </c:pt>
                <c:pt idx="4">
                  <c:v>R05</c:v>
                </c:pt>
              </c:strCache>
            </c:strRef>
          </c:cat>
          <c:val>
            <c:numRef>
              <c:f>Pivot!$B$43:$B$48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F57-463F-AAA2-A3451A54DAD3}"/>
            </c:ext>
          </c:extLst>
        </c:ser>
        <c:ser>
          <c:idx val="1"/>
          <c:order val="1"/>
          <c:tx>
            <c:strRef>
              <c:f>Pivot!$C$42</c:f>
              <c:strCache>
                <c:ptCount val="1"/>
                <c:pt idx="0">
                  <c:v>Total Amount</c:v>
                </c:pt>
              </c:strCache>
            </c:strRef>
          </c:tx>
          <c:spPr>
            <a:solidFill>
              <a:schemeClr val="accent2"/>
            </a:solidFill>
            <a:ln w="25400">
              <a:noFill/>
            </a:ln>
            <a:effectLst/>
          </c:spPr>
          <c:cat>
            <c:strRef>
              <c:f>Pivot!$A$43:$A$48</c:f>
              <c:strCache>
                <c:ptCount val="5"/>
                <c:pt idx="0">
                  <c:v>R01</c:v>
                </c:pt>
                <c:pt idx="1">
                  <c:v>R02</c:v>
                </c:pt>
                <c:pt idx="2">
                  <c:v>R03</c:v>
                </c:pt>
                <c:pt idx="3">
                  <c:v>R04</c:v>
                </c:pt>
                <c:pt idx="4">
                  <c:v>R05</c:v>
                </c:pt>
              </c:strCache>
            </c:strRef>
          </c:cat>
          <c:val>
            <c:numRef>
              <c:f>Pivot!$C$43:$C$48</c:f>
              <c:numCache>
                <c:formatCode>\$#,##0;\(\$#,##0\);\$#,##0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1-AF57-463F-AAA2-A3451A54DAD3}"/>
            </c:ext>
          </c:extLst>
        </c:ser>
        <c:dLbls>
          <c:showLegendKey val="0"/>
          <c:showVal val="0"/>
          <c:showCatName val="0"/>
          <c:showSerName val="0"/>
          <c:showPercent val="0"/>
          <c:showBubbleSize val="0"/>
        </c:dLbls>
        <c:axId val="488846864"/>
        <c:axId val="488847344"/>
      </c:areaChart>
      <c:catAx>
        <c:axId val="48884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88847344"/>
        <c:crosses val="autoZero"/>
        <c:auto val="1"/>
        <c:lblAlgn val="ctr"/>
        <c:lblOffset val="100"/>
        <c:noMultiLvlLbl val="0"/>
      </c:catAx>
      <c:valAx>
        <c:axId val="48884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8884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5"/>
                </a:solidFill>
                <a:latin typeface="+mj-lt"/>
              </a:rPr>
              <a:t>Calls</a:t>
            </a:r>
          </a:p>
        </c:rich>
      </c:tx>
      <c:layout>
        <c:manualLayout>
          <c:xMode val="edge"/>
          <c:yMode val="edge"/>
          <c:x val="5.0532450872202823E-2"/>
          <c:y val="3.40425531914893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690633148674183"/>
          <c:y val="0.16836193825897008"/>
          <c:w val="0.87123095046190091"/>
          <c:h val="0.75044425002430248"/>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Pivot!$F$42:$F$46</c:f>
              <c:strCache>
                <c:ptCount val="5"/>
                <c:pt idx="0">
                  <c:v>R01</c:v>
                </c:pt>
                <c:pt idx="1">
                  <c:v>R02</c:v>
                </c:pt>
                <c:pt idx="2">
                  <c:v>R03</c:v>
                </c:pt>
                <c:pt idx="3">
                  <c:v>R04</c:v>
                </c:pt>
                <c:pt idx="4">
                  <c:v>R05</c:v>
                </c:pt>
              </c:strCache>
            </c:strRef>
          </c:cat>
          <c:val>
            <c:numRef>
              <c:f>Pivot!$G$42:$G$46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D97-4F93-9EB9-18051D36DBBB}"/>
            </c:ext>
          </c:extLst>
        </c:ser>
        <c:ser>
          <c:idx val="1"/>
          <c:order val="1"/>
          <c:tx>
            <c:strRef>
              <c:f>Pivot!$I$41</c:f>
              <c:strCache>
                <c:ptCount val="1"/>
                <c:pt idx="0">
                  <c:v>Sel. Calls</c:v>
                </c:pt>
              </c:strCache>
            </c:strRef>
          </c:tx>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Pivot!$I$42:$I$46</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2D97-4F93-9EB9-18051D36DBBB}"/>
            </c:ext>
          </c:extLst>
        </c:ser>
        <c:dLbls>
          <c:dLblPos val="outEnd"/>
          <c:showLegendKey val="0"/>
          <c:showVal val="1"/>
          <c:showCatName val="0"/>
          <c:showSerName val="0"/>
          <c:showPercent val="0"/>
          <c:showBubbleSize val="0"/>
        </c:dLbls>
        <c:gapWidth val="25"/>
        <c:overlap val="100"/>
        <c:axId val="1587650591"/>
        <c:axId val="1587642911"/>
      </c:barChart>
      <c:catAx>
        <c:axId val="158765059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587642911"/>
        <c:crosses val="autoZero"/>
        <c:auto val="1"/>
        <c:lblAlgn val="ctr"/>
        <c:lblOffset val="100"/>
        <c:noMultiLvlLbl val="0"/>
      </c:catAx>
      <c:valAx>
        <c:axId val="1587642911"/>
        <c:scaling>
          <c:orientation val="minMax"/>
          <c:min val="0"/>
        </c:scaling>
        <c:delete val="1"/>
        <c:axPos val="t"/>
        <c:numFmt formatCode="General" sourceLinked="1"/>
        <c:majorTickMark val="out"/>
        <c:minorTickMark val="none"/>
        <c:tickLblPos val="nextTo"/>
        <c:crossAx val="158765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rgbClr val="FF0000"/>
                </a:solidFill>
                <a:latin typeface="+mj-lt"/>
              </a:rPr>
              <a:t>Amount</a:t>
            </a:r>
          </a:p>
        </c:rich>
      </c:tx>
      <c:layout>
        <c:manualLayout>
          <c:xMode val="edge"/>
          <c:yMode val="edge"/>
          <c:x val="5.7038834951456313E-2"/>
          <c:y val="3.14960629921259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873925759280089"/>
          <c:y val="0.14330558663930251"/>
          <c:w val="0.80810330708661438"/>
          <c:h val="0.751515702229811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Pivot!$F$42:$F$46</c:f>
              <c:strCache>
                <c:ptCount val="5"/>
                <c:pt idx="0">
                  <c:v>R01</c:v>
                </c:pt>
                <c:pt idx="1">
                  <c:v>R02</c:v>
                </c:pt>
                <c:pt idx="2">
                  <c:v>R03</c:v>
                </c:pt>
                <c:pt idx="3">
                  <c:v>R04</c:v>
                </c:pt>
                <c:pt idx="4">
                  <c:v>R05</c:v>
                </c:pt>
              </c:strCache>
            </c:strRef>
          </c:cat>
          <c:val>
            <c:numRef>
              <c:f>Pivot!$H$42:$H$46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7BE-44A6-BF23-87BA23C7625C}"/>
            </c:ext>
          </c:extLst>
        </c:ser>
        <c:ser>
          <c:idx val="1"/>
          <c:order val="1"/>
          <c:tx>
            <c:strRef>
              <c:f>Pivot!$J$41</c:f>
              <c:strCache>
                <c:ptCount val="1"/>
                <c:pt idx="0">
                  <c:v>Sel.Amount</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0800000" scaled="1"/>
              <a:tileRect/>
            </a:gradFill>
            <a:ln>
              <a:noFill/>
            </a:ln>
            <a:effectLst/>
          </c:spPr>
          <c:invertIfNegative val="0"/>
          <c:dLbls>
            <c:delete val="1"/>
          </c:dLbls>
          <c:val>
            <c:numRef>
              <c:f>Pivot!$J$42:$J$46</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B7BE-44A6-BF23-87BA23C7625C}"/>
            </c:ext>
          </c:extLst>
        </c:ser>
        <c:dLbls>
          <c:dLblPos val="outEnd"/>
          <c:showLegendKey val="0"/>
          <c:showVal val="1"/>
          <c:showCatName val="0"/>
          <c:showSerName val="0"/>
          <c:showPercent val="0"/>
          <c:showBubbleSize val="0"/>
        </c:dLbls>
        <c:gapWidth val="25"/>
        <c:overlap val="100"/>
        <c:axId val="1587650591"/>
        <c:axId val="1587642911"/>
      </c:barChart>
      <c:catAx>
        <c:axId val="1587650591"/>
        <c:scaling>
          <c:orientation val="maxMin"/>
        </c:scaling>
        <c:delete val="1"/>
        <c:axPos val="l"/>
        <c:numFmt formatCode="General" sourceLinked="1"/>
        <c:majorTickMark val="out"/>
        <c:minorTickMark val="none"/>
        <c:tickLblPos val="nextTo"/>
        <c:crossAx val="1587642911"/>
        <c:crosses val="autoZero"/>
        <c:auto val="1"/>
        <c:lblAlgn val="ctr"/>
        <c:lblOffset val="100"/>
        <c:noMultiLvlLbl val="0"/>
      </c:catAx>
      <c:valAx>
        <c:axId val="1587642911"/>
        <c:scaling>
          <c:orientation val="minMax"/>
        </c:scaling>
        <c:delete val="1"/>
        <c:axPos val="t"/>
        <c:numFmt formatCode="&quot;$&quot;#,###.0,\k" sourceLinked="1"/>
        <c:majorTickMark val="out"/>
        <c:minorTickMark val="none"/>
        <c:tickLblPos val="nextTo"/>
        <c:crossAx val="158765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[Call-Center-sample-data-excel-portfolio-project.xlsx]Pivot!PivotTable4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5"/>
                </a:solidFill>
                <a:latin typeface="+mj-lt"/>
              </a:rPr>
              <a:t>Female</a:t>
            </a:r>
            <a:r>
              <a:rPr lang="en-US" sz="1600" b="1" baseline="0">
                <a:latin typeface="+mj-lt"/>
              </a:rPr>
              <a:t> vs. </a:t>
            </a:r>
            <a:r>
              <a:rPr lang="en-US" sz="1600" b="1" baseline="0">
                <a:solidFill>
                  <a:schemeClr val="accent3">
                    <a:lumMod val="75000"/>
                  </a:schemeClr>
                </a:solidFill>
                <a:latin typeface="+mj-lt"/>
              </a:rPr>
              <a:t>Male</a:t>
            </a:r>
            <a:r>
              <a:rPr lang="en-US" sz="1600" b="1" baseline="0">
                <a:latin typeface="+mj-lt"/>
              </a:rPr>
              <a:t> Callers</a:t>
            </a:r>
            <a:endParaRPr lang="en-US" sz="1600" b="1">
              <a:latin typeface="+mj-lt"/>
            </a:endParaRPr>
          </a:p>
        </c:rich>
      </c:tx>
      <c:layout>
        <c:manualLayout>
          <c:xMode val="edge"/>
          <c:yMode val="edge"/>
          <c:x val="6.7281841647442442E-2"/>
          <c:y val="2.82719885412026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60000"/>
              <a:lumOff val="4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3">
              <a:lumMod val="75000"/>
            </a:schemeClr>
          </a:solidFill>
          <a:ln>
            <a:noFill/>
          </a:ln>
          <a:effectLst/>
        </c:spPr>
      </c:pivotFmt>
      <c:pivotFmt>
        <c:idx val="7"/>
        <c:spPr>
          <a:solidFill>
            <a:schemeClr val="accent3">
              <a:lumMod val="75000"/>
            </a:schemeClr>
          </a:solidFill>
          <a:ln>
            <a:noFill/>
          </a:ln>
          <a:effectLst/>
        </c:spPr>
      </c:pivotFmt>
      <c:pivotFmt>
        <c:idx val="8"/>
        <c:spPr>
          <a:solidFill>
            <a:schemeClr val="accent3">
              <a:lumMod val="75000"/>
            </a:schemeClr>
          </a:solidFill>
          <a:ln>
            <a:noFill/>
          </a:ln>
          <a:effectLst/>
        </c:spPr>
      </c:pivotFmt>
    </c:pivotFmts>
    <c:plotArea>
      <c:layout/>
      <c:barChart>
        <c:barDir val="col"/>
        <c:grouping val="percentStacked"/>
        <c:varyColors val="0"/>
        <c:ser>
          <c:idx val="0"/>
          <c:order val="0"/>
          <c:tx>
            <c:strRef>
              <c:f>Pivot!$D$66:$D$67</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Pivot!$C$68:$C$71</c:f>
              <c:strCache>
                <c:ptCount val="3"/>
                <c:pt idx="0">
                  <c:v>Cincinnati</c:v>
                </c:pt>
                <c:pt idx="1">
                  <c:v>Cleveland</c:v>
                </c:pt>
                <c:pt idx="2">
                  <c:v>Columbus</c:v>
                </c:pt>
              </c:strCache>
            </c:strRef>
          </c:cat>
          <c:val>
            <c:numRef>
              <c:f>Pivot!$D$68:$D$71</c:f>
              <c:numCache>
                <c:formatCode>#,##0</c:formatCode>
                <c:ptCount val="3"/>
                <c:pt idx="0">
                  <c:v>144</c:v>
                </c:pt>
                <c:pt idx="1">
                  <c:v>326</c:v>
                </c:pt>
                <c:pt idx="2">
                  <c:v>129</c:v>
                </c:pt>
              </c:numCache>
            </c:numRef>
          </c:val>
          <c:extLst>
            <c:ext xmlns:c16="http://schemas.microsoft.com/office/drawing/2014/chart" uri="{C3380CC4-5D6E-409C-BE32-E72D297353CC}">
              <c16:uniqueId val="{00000000-A780-4C3B-B285-C0A826466E09}"/>
            </c:ext>
          </c:extLst>
        </c:ser>
        <c:ser>
          <c:idx val="1"/>
          <c:order val="1"/>
          <c:tx>
            <c:strRef>
              <c:f>Pivot!$E$66:$E$67</c:f>
              <c:strCache>
                <c:ptCount val="1"/>
                <c:pt idx="0">
                  <c:v>Male</c:v>
                </c:pt>
              </c:strCache>
            </c:strRef>
          </c:tx>
          <c:spPr>
            <a:solidFill>
              <a:schemeClr val="accent4">
                <a:lumMod val="60000"/>
                <a:lumOff val="40000"/>
              </a:schemeClr>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1-5BFF-4041-9C0D-A07AC397C8FB}"/>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2-5BFF-4041-9C0D-A07AC397C8FB}"/>
              </c:ext>
            </c:extLst>
          </c:dPt>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0-5BFF-4041-9C0D-A07AC397C8FB}"/>
              </c:ext>
            </c:extLst>
          </c:dPt>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Pivot!$C$68:$C$71</c:f>
              <c:strCache>
                <c:ptCount val="3"/>
                <c:pt idx="0">
                  <c:v>Cincinnati</c:v>
                </c:pt>
                <c:pt idx="1">
                  <c:v>Cleveland</c:v>
                </c:pt>
                <c:pt idx="2">
                  <c:v>Columbus</c:v>
                </c:pt>
              </c:strCache>
            </c:strRef>
          </c:cat>
          <c:val>
            <c:numRef>
              <c:f>Pivot!$E$68:$E$71</c:f>
              <c:numCache>
                <c:formatCode>#,##0</c:formatCode>
                <c:ptCount val="3"/>
                <c:pt idx="0">
                  <c:v>132</c:v>
                </c:pt>
                <c:pt idx="1">
                  <c:v>63</c:v>
                </c:pt>
                <c:pt idx="2">
                  <c:v>206</c:v>
                </c:pt>
              </c:numCache>
            </c:numRef>
          </c:val>
          <c:extLst>
            <c:ext xmlns:c16="http://schemas.microsoft.com/office/drawing/2014/chart" uri="{C3380CC4-5D6E-409C-BE32-E72D297353CC}">
              <c16:uniqueId val="{00000001-A780-4C3B-B285-C0A826466E09}"/>
            </c:ext>
          </c:extLst>
        </c:ser>
        <c:dLbls>
          <c:showLegendKey val="0"/>
          <c:showVal val="0"/>
          <c:showCatName val="0"/>
          <c:showSerName val="0"/>
          <c:showPercent val="0"/>
          <c:showBubbleSize val="0"/>
        </c:dLbls>
        <c:gapWidth val="25"/>
        <c:overlap val="100"/>
        <c:axId val="1542136735"/>
        <c:axId val="1542123295"/>
      </c:barChart>
      <c:catAx>
        <c:axId val="154213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542123295"/>
        <c:crosses val="autoZero"/>
        <c:auto val="1"/>
        <c:lblAlgn val="ctr"/>
        <c:lblOffset val="100"/>
        <c:noMultiLvlLbl val="0"/>
      </c:catAx>
      <c:valAx>
        <c:axId val="1542123295"/>
        <c:scaling>
          <c:orientation val="minMax"/>
        </c:scaling>
        <c:delete val="1"/>
        <c:axPos val="l"/>
        <c:numFmt formatCode="0%" sourceLinked="1"/>
        <c:majorTickMark val="none"/>
        <c:minorTickMark val="none"/>
        <c:tickLblPos val="nextTo"/>
        <c:crossAx val="154213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[Call-Center-sample-data-excel-portfolio-project.xlsx]Pivot!Rep Satisfacion</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bg2">
                    <a:lumMod val="50000"/>
                  </a:schemeClr>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Pivot!$I$66</c:f>
              <c:strCache>
                <c:ptCount val="1"/>
                <c:pt idx="0">
                  <c:v>Total</c:v>
                </c:pt>
              </c:strCache>
            </c:strRef>
          </c:tx>
          <c:spPr>
            <a:solidFill>
              <a:schemeClr val="bg2">
                <a:lumMod val="50000"/>
              </a:schemeClr>
            </a:solidFill>
            <a:ln>
              <a:noFill/>
            </a:ln>
            <a:effectLst/>
          </c:spPr>
          <c:invertIfNegative val="0"/>
          <c:cat>
            <c:strRef>
              <c:f>Pivot!$H$67:$H$72</c:f>
              <c:strCache>
                <c:ptCount val="5"/>
                <c:pt idx="0">
                  <c:v>1</c:v>
                </c:pt>
                <c:pt idx="1">
                  <c:v>2</c:v>
                </c:pt>
                <c:pt idx="2">
                  <c:v>3</c:v>
                </c:pt>
                <c:pt idx="3">
                  <c:v>4</c:v>
                </c:pt>
                <c:pt idx="4">
                  <c:v>5</c:v>
                </c:pt>
              </c:strCache>
            </c:strRef>
          </c:cat>
          <c:val>
            <c:numRef>
              <c:f>Pivot!$I$67:$I$72</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EC88-4A99-8EE1-31BD18D1D7A8}"/>
            </c:ext>
          </c:extLst>
        </c:ser>
        <c:dLbls>
          <c:showLegendKey val="0"/>
          <c:showVal val="0"/>
          <c:showCatName val="0"/>
          <c:showSerName val="0"/>
          <c:showPercent val="0"/>
          <c:showBubbleSize val="0"/>
        </c:dLbls>
        <c:gapWidth val="10"/>
        <c:overlap val="-27"/>
        <c:axId val="86231711"/>
        <c:axId val="86232191"/>
      </c:barChart>
      <c:catAx>
        <c:axId val="862317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86232191"/>
        <c:crosses val="autoZero"/>
        <c:auto val="1"/>
        <c:lblAlgn val="ctr"/>
        <c:lblOffset val="100"/>
        <c:noMultiLvlLbl val="0"/>
      </c:catAx>
      <c:valAx>
        <c:axId val="86232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8623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jpe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17" Type="http://schemas.openxmlformats.org/officeDocument/2006/relationships/image" Target="../media/image27.jpeg"/><Relationship Id="rId2" Type="http://schemas.openxmlformats.org/officeDocument/2006/relationships/image" Target="../media/image12.svg"/><Relationship Id="rId16" Type="http://schemas.openxmlformats.org/officeDocument/2006/relationships/image" Target="../media/image26.jp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jpe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27</xdr:col>
      <xdr:colOff>603252</xdr:colOff>
      <xdr:row>2</xdr:row>
      <xdr:rowOff>63497</xdr:rowOff>
    </xdr:from>
    <xdr:to>
      <xdr:col>30</xdr:col>
      <xdr:colOff>206377</xdr:colOff>
      <xdr:row>15</xdr:row>
      <xdr:rowOff>95250</xdr:rowOff>
    </xdr:to>
    <mc:AlternateContent xmlns:mc="http://schemas.openxmlformats.org/markup-compatibility/2006" xmlns:a14="http://schemas.microsoft.com/office/drawing/2010/main">
      <mc:Choice Requires="a14">
        <xdr:graphicFrame macro="">
          <xdr:nvGraphicFramePr>
            <xdr:cNvPr id="24" name="Representative">
              <a:extLst>
                <a:ext uri="{FF2B5EF4-FFF2-40B4-BE49-F238E27FC236}">
                  <a16:creationId xmlns:a16="http://schemas.microsoft.com/office/drawing/2014/main" id="{5390D601-0CA9-4A3B-84B1-E1C60C46B48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20777202" y="444497"/>
              <a:ext cx="2003425" cy="4489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xdr:colOff>
      <xdr:row>22</xdr:row>
      <xdr:rowOff>79374</xdr:rowOff>
    </xdr:from>
    <xdr:to>
      <xdr:col>30</xdr:col>
      <xdr:colOff>269875</xdr:colOff>
      <xdr:row>39</xdr:row>
      <xdr:rowOff>63499</xdr:rowOff>
    </xdr:to>
    <xdr:sp macro="" textlink="">
      <xdr:nvSpPr>
        <xdr:cNvPr id="32" name="Rectangle 31">
          <a:extLst>
            <a:ext uri="{FF2B5EF4-FFF2-40B4-BE49-F238E27FC236}">
              <a16:creationId xmlns:a16="http://schemas.microsoft.com/office/drawing/2014/main" id="{16EA5330-9FA3-DCB8-8A9B-70C8663E81BC}"/>
            </a:ext>
          </a:extLst>
        </xdr:cNvPr>
        <xdr:cNvSpPr/>
      </xdr:nvSpPr>
      <xdr:spPr>
        <a:xfrm>
          <a:off x="8397876" y="5175249"/>
          <a:ext cx="12430124" cy="3222625"/>
        </a:xfrm>
        <a:prstGeom prst="rect">
          <a:avLst/>
        </a:prstGeom>
        <a:solidFill>
          <a:schemeClr val="bg1"/>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194469</xdr:colOff>
      <xdr:row>2</xdr:row>
      <xdr:rowOff>3967</xdr:rowOff>
    </xdr:from>
    <xdr:to>
      <xdr:col>27</xdr:col>
      <xdr:colOff>492125</xdr:colOff>
      <xdr:row>20</xdr:row>
      <xdr:rowOff>206375</xdr:rowOff>
    </xdr:to>
    <xdr:graphicFrame macro="">
      <xdr:nvGraphicFramePr>
        <xdr:cNvPr id="26" name="Chart 25">
          <a:extLst>
            <a:ext uri="{FF2B5EF4-FFF2-40B4-BE49-F238E27FC236}">
              <a16:creationId xmlns:a16="http://schemas.microsoft.com/office/drawing/2014/main" id="{41ECFBD1-04C4-4BCB-907D-FA08F88ADD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247648</xdr:colOff>
      <xdr:row>2</xdr:row>
      <xdr:rowOff>28575</xdr:rowOff>
    </xdr:from>
    <xdr:to>
      <xdr:col>3</xdr:col>
      <xdr:colOff>476249</xdr:colOff>
      <xdr:row>7</xdr:row>
      <xdr:rowOff>95250</xdr:rowOff>
    </xdr:to>
    <xdr:sp macro="" textlink="Pivot!A4">
      <xdr:nvSpPr>
        <xdr:cNvPr id="2" name="Rectangle 1">
          <a:extLst>
            <a:ext uri="{FF2B5EF4-FFF2-40B4-BE49-F238E27FC236}">
              <a16:creationId xmlns:a16="http://schemas.microsoft.com/office/drawing/2014/main" id="{A02C745B-F7BE-573A-8509-8529BC0E7D4C}"/>
            </a:ext>
          </a:extLst>
        </xdr:cNvPr>
        <xdr:cNvSpPr/>
      </xdr:nvSpPr>
      <xdr:spPr>
        <a:xfrm>
          <a:off x="247648" y="409575"/>
          <a:ext cx="1466851" cy="12573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79B231F-56C6-40EB-894E-803B2E11EE18}" type="TxLink">
            <a:rPr lang="en-US" sz="2800" b="0" i="0" u="none" strike="noStrike">
              <a:solidFill>
                <a:schemeClr val="bg1"/>
              </a:solidFill>
              <a:latin typeface="+mj-lt"/>
            </a:rPr>
            <a:pPr algn="ctr"/>
            <a:t>1,000</a:t>
          </a:fld>
          <a:endParaRPr lang="en-US" sz="2800">
            <a:solidFill>
              <a:schemeClr val="bg1"/>
            </a:solidFill>
            <a:latin typeface="+mj-lt"/>
          </a:endParaRPr>
        </a:p>
      </xdr:txBody>
    </xdr:sp>
    <xdr:clientData/>
  </xdr:twoCellAnchor>
  <xdr:twoCellAnchor>
    <xdr:from>
      <xdr:col>1</xdr:col>
      <xdr:colOff>95250</xdr:colOff>
      <xdr:row>2</xdr:row>
      <xdr:rowOff>57150</xdr:rowOff>
    </xdr:from>
    <xdr:to>
      <xdr:col>3</xdr:col>
      <xdr:colOff>247650</xdr:colOff>
      <xdr:row>3</xdr:row>
      <xdr:rowOff>104775</xdr:rowOff>
    </xdr:to>
    <xdr:sp macro="" textlink="">
      <xdr:nvSpPr>
        <xdr:cNvPr id="5" name="TextBox 4">
          <a:extLst>
            <a:ext uri="{FF2B5EF4-FFF2-40B4-BE49-F238E27FC236}">
              <a16:creationId xmlns:a16="http://schemas.microsoft.com/office/drawing/2014/main" id="{FBA60C2E-60DD-E0EB-5A54-F41B372E7328}"/>
            </a:ext>
          </a:extLst>
        </xdr:cNvPr>
        <xdr:cNvSpPr txBox="1"/>
      </xdr:nvSpPr>
      <xdr:spPr>
        <a:xfrm>
          <a:off x="381000" y="438150"/>
          <a:ext cx="11049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1</xdr:col>
      <xdr:colOff>148255</xdr:colOff>
      <xdr:row>2</xdr:row>
      <xdr:rowOff>63793</xdr:rowOff>
    </xdr:from>
    <xdr:to>
      <xdr:col>2</xdr:col>
      <xdr:colOff>70064</xdr:colOff>
      <xdr:row>2</xdr:row>
      <xdr:rowOff>252302</xdr:rowOff>
    </xdr:to>
    <xdr:pic>
      <xdr:nvPicPr>
        <xdr:cNvPr id="6" name="Graphic 5" descr="Receiver with solid fill">
          <a:extLst>
            <a:ext uri="{FF2B5EF4-FFF2-40B4-BE49-F238E27FC236}">
              <a16:creationId xmlns:a16="http://schemas.microsoft.com/office/drawing/2014/main" id="{2CFF7AE6-17E4-4F9A-8CE1-2EBA9D50A10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844427">
          <a:off x="434005" y="444793"/>
          <a:ext cx="188509" cy="188509"/>
        </a:xfrm>
        <a:prstGeom prst="rect">
          <a:avLst/>
        </a:prstGeom>
      </xdr:spPr>
    </xdr:pic>
    <xdr:clientData/>
  </xdr:twoCellAnchor>
  <xdr:twoCellAnchor>
    <xdr:from>
      <xdr:col>1</xdr:col>
      <xdr:colOff>200025</xdr:colOff>
      <xdr:row>5</xdr:row>
      <xdr:rowOff>212726</xdr:rowOff>
    </xdr:from>
    <xdr:to>
      <xdr:col>3</xdr:col>
      <xdr:colOff>200025</xdr:colOff>
      <xdr:row>6</xdr:row>
      <xdr:rowOff>212726</xdr:rowOff>
    </xdr:to>
    <xdr:sp macro="" textlink="Pivot!A11">
      <xdr:nvSpPr>
        <xdr:cNvPr id="7" name="TextBox 6">
          <a:extLst>
            <a:ext uri="{FF2B5EF4-FFF2-40B4-BE49-F238E27FC236}">
              <a16:creationId xmlns:a16="http://schemas.microsoft.com/office/drawing/2014/main" id="{F08D6BDB-B71E-6A29-BC6A-7528C847133F}"/>
            </a:ext>
          </a:extLst>
        </xdr:cNvPr>
        <xdr:cNvSpPr txBox="1"/>
      </xdr:nvSpPr>
      <xdr:spPr>
        <a:xfrm>
          <a:off x="485775" y="1308101"/>
          <a:ext cx="9525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94F093-E945-467E-BFB7-4DD796C112B2}" type="TxLink">
            <a:rPr lang="en-US" sz="1200" b="0" i="0" u="none" strike="noStrike">
              <a:solidFill>
                <a:schemeClr val="bg1"/>
              </a:solidFill>
              <a:latin typeface="Aptos"/>
            </a:rPr>
            <a:pPr algn="ctr"/>
            <a:t>218</a:t>
          </a:fld>
          <a:endParaRPr lang="en-US" sz="1200">
            <a:solidFill>
              <a:schemeClr val="bg1"/>
            </a:solidFill>
          </a:endParaRPr>
        </a:p>
      </xdr:txBody>
    </xdr:sp>
    <xdr:clientData/>
  </xdr:twoCellAnchor>
  <xdr:twoCellAnchor>
    <xdr:from>
      <xdr:col>0</xdr:col>
      <xdr:colOff>171449</xdr:colOff>
      <xdr:row>8</xdr:row>
      <xdr:rowOff>174625</xdr:rowOff>
    </xdr:from>
    <xdr:to>
      <xdr:col>3</xdr:col>
      <xdr:colOff>460375</xdr:colOff>
      <xdr:row>14</xdr:row>
      <xdr:rowOff>0</xdr:rowOff>
    </xdr:to>
    <xdr:sp macro="" textlink="Pivot!B4">
      <xdr:nvSpPr>
        <xdr:cNvPr id="8" name="Rectangle 7">
          <a:extLst>
            <a:ext uri="{FF2B5EF4-FFF2-40B4-BE49-F238E27FC236}">
              <a16:creationId xmlns:a16="http://schemas.microsoft.com/office/drawing/2014/main" id="{81B5936A-D12A-4611-BA67-C39BB1B6AF55}"/>
            </a:ext>
          </a:extLst>
        </xdr:cNvPr>
        <xdr:cNvSpPr/>
      </xdr:nvSpPr>
      <xdr:spPr>
        <a:xfrm>
          <a:off x="171449" y="1984375"/>
          <a:ext cx="1527176" cy="12541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18AE81E-2750-4211-BA2C-5382B6C2B088}" type="TxLink">
            <a:rPr lang="en-US" sz="2800" b="0" i="0" u="none" strike="noStrike">
              <a:solidFill>
                <a:schemeClr val="bg1"/>
              </a:solidFill>
              <a:latin typeface="+mj-lt"/>
              <a:ea typeface="+mn-ea"/>
              <a:cs typeface="+mn-cs"/>
            </a:rPr>
            <a:pPr marL="0" indent="0" algn="ctr"/>
            <a:t>$96,623</a:t>
          </a:fld>
          <a:endParaRPr lang="en-US" sz="2800" b="0" i="0" u="none" strike="noStrike">
            <a:solidFill>
              <a:schemeClr val="bg1"/>
            </a:solidFill>
            <a:latin typeface="+mj-lt"/>
            <a:ea typeface="+mn-ea"/>
            <a:cs typeface="+mn-cs"/>
          </a:endParaRPr>
        </a:p>
      </xdr:txBody>
    </xdr:sp>
    <xdr:clientData/>
  </xdr:twoCellAnchor>
  <xdr:twoCellAnchor>
    <xdr:from>
      <xdr:col>1</xdr:col>
      <xdr:colOff>82551</xdr:colOff>
      <xdr:row>9</xdr:row>
      <xdr:rowOff>66675</xdr:rowOff>
    </xdr:from>
    <xdr:to>
      <xdr:col>3</xdr:col>
      <xdr:colOff>234951</xdr:colOff>
      <xdr:row>10</xdr:row>
      <xdr:rowOff>161925</xdr:rowOff>
    </xdr:to>
    <xdr:sp macro="" textlink="">
      <xdr:nvSpPr>
        <xdr:cNvPr id="9" name="TextBox 8">
          <a:extLst>
            <a:ext uri="{FF2B5EF4-FFF2-40B4-BE49-F238E27FC236}">
              <a16:creationId xmlns:a16="http://schemas.microsoft.com/office/drawing/2014/main" id="{71099D10-C043-45C8-B284-7A6E8EBF99EF}"/>
            </a:ext>
          </a:extLst>
        </xdr:cNvPr>
        <xdr:cNvSpPr txBox="1"/>
      </xdr:nvSpPr>
      <xdr:spPr>
        <a:xfrm>
          <a:off x="368301" y="2114550"/>
          <a:ext cx="11049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Amount</a:t>
          </a:r>
        </a:p>
      </xdr:txBody>
    </xdr:sp>
    <xdr:clientData/>
  </xdr:twoCellAnchor>
  <xdr:twoCellAnchor editAs="oneCell">
    <xdr:from>
      <xdr:col>1</xdr:col>
      <xdr:colOff>88246</xdr:colOff>
      <xdr:row>9</xdr:row>
      <xdr:rowOff>170573</xdr:rowOff>
    </xdr:from>
    <xdr:to>
      <xdr:col>2</xdr:col>
      <xdr:colOff>15423</xdr:colOff>
      <xdr:row>10</xdr:row>
      <xdr:rowOff>26091</xdr:rowOff>
    </xdr:to>
    <xdr:pic>
      <xdr:nvPicPr>
        <xdr:cNvPr id="10" name="Graphic 9">
          <a:extLst>
            <a:ext uri="{FF2B5EF4-FFF2-40B4-BE49-F238E27FC236}">
              <a16:creationId xmlns:a16="http://schemas.microsoft.com/office/drawing/2014/main" id="{AFB7D933-0ACA-41CC-81C5-4EFF6150A1A8}"/>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rot="21145708">
          <a:off x="373996" y="2218448"/>
          <a:ext cx="197052" cy="188893"/>
        </a:xfrm>
        <a:prstGeom prst="rect">
          <a:avLst/>
        </a:prstGeom>
      </xdr:spPr>
    </xdr:pic>
    <xdr:clientData/>
  </xdr:twoCellAnchor>
  <xdr:twoCellAnchor>
    <xdr:from>
      <xdr:col>1</xdr:col>
      <xdr:colOff>171451</xdr:colOff>
      <xdr:row>12</xdr:row>
      <xdr:rowOff>174626</xdr:rowOff>
    </xdr:from>
    <xdr:to>
      <xdr:col>3</xdr:col>
      <xdr:colOff>171451</xdr:colOff>
      <xdr:row>14</xdr:row>
      <xdr:rowOff>2</xdr:rowOff>
    </xdr:to>
    <xdr:sp macro="" textlink="Pivot!B11">
      <xdr:nvSpPr>
        <xdr:cNvPr id="11" name="TextBox 10">
          <a:extLst>
            <a:ext uri="{FF2B5EF4-FFF2-40B4-BE49-F238E27FC236}">
              <a16:creationId xmlns:a16="http://schemas.microsoft.com/office/drawing/2014/main" id="{CD921D56-F73F-4086-A9CD-05B873532056}"/>
            </a:ext>
          </a:extLst>
        </xdr:cNvPr>
        <xdr:cNvSpPr txBox="1"/>
      </xdr:nvSpPr>
      <xdr:spPr>
        <a:xfrm>
          <a:off x="457201" y="2936876"/>
          <a:ext cx="952500" cy="301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2A5E6D-395B-45E3-AB13-22B360275B4B}" type="TxLink">
            <a:rPr lang="en-US" sz="1200" b="0" i="0" u="none" strike="noStrike">
              <a:solidFill>
                <a:schemeClr val="bg1"/>
              </a:solidFill>
              <a:latin typeface="Aptos"/>
            </a:rPr>
            <a:pPr algn="ctr"/>
            <a:t>$20,581</a:t>
          </a:fld>
          <a:endParaRPr lang="en-US" sz="1200">
            <a:solidFill>
              <a:schemeClr val="bg1"/>
            </a:solidFill>
          </a:endParaRPr>
        </a:p>
      </xdr:txBody>
    </xdr:sp>
    <xdr:clientData/>
  </xdr:twoCellAnchor>
  <xdr:twoCellAnchor>
    <xdr:from>
      <xdr:col>0</xdr:col>
      <xdr:colOff>222250</xdr:colOff>
      <xdr:row>15</xdr:row>
      <xdr:rowOff>206375</xdr:rowOff>
    </xdr:from>
    <xdr:to>
      <xdr:col>3</xdr:col>
      <xdr:colOff>476250</xdr:colOff>
      <xdr:row>20</xdr:row>
      <xdr:rowOff>190500</xdr:rowOff>
    </xdr:to>
    <xdr:sp macro="" textlink="Pivot!C4">
      <xdr:nvSpPr>
        <xdr:cNvPr id="12" name="Rectangle 11">
          <a:extLst>
            <a:ext uri="{FF2B5EF4-FFF2-40B4-BE49-F238E27FC236}">
              <a16:creationId xmlns:a16="http://schemas.microsoft.com/office/drawing/2014/main" id="{BC2F7C78-6E0D-4F26-BDC4-C9E3A074F634}"/>
            </a:ext>
          </a:extLst>
        </xdr:cNvPr>
        <xdr:cNvSpPr/>
      </xdr:nvSpPr>
      <xdr:spPr>
        <a:xfrm>
          <a:off x="222250" y="3683000"/>
          <a:ext cx="1492250" cy="11747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02EDBE8-EA51-4FD2-BAFC-3DC50C1BCBD8}"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1</xdr:col>
      <xdr:colOff>85726</xdr:colOff>
      <xdr:row>16</xdr:row>
      <xdr:rowOff>12700</xdr:rowOff>
    </xdr:from>
    <xdr:to>
      <xdr:col>3</xdr:col>
      <xdr:colOff>238126</xdr:colOff>
      <xdr:row>17</xdr:row>
      <xdr:rowOff>60325</xdr:rowOff>
    </xdr:to>
    <xdr:sp macro="" textlink="">
      <xdr:nvSpPr>
        <xdr:cNvPr id="13" name="TextBox 12">
          <a:extLst>
            <a:ext uri="{FF2B5EF4-FFF2-40B4-BE49-F238E27FC236}">
              <a16:creationId xmlns:a16="http://schemas.microsoft.com/office/drawing/2014/main" id="{22293185-0DA8-43BB-909F-CAB3F43BF2E9}"/>
            </a:ext>
          </a:extLst>
        </xdr:cNvPr>
        <xdr:cNvSpPr txBox="1"/>
      </xdr:nvSpPr>
      <xdr:spPr>
        <a:xfrm>
          <a:off x="371476" y="3727450"/>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editAs="oneCell">
    <xdr:from>
      <xdr:col>1</xdr:col>
      <xdr:colOff>75231</xdr:colOff>
      <xdr:row>16</xdr:row>
      <xdr:rowOff>37599</xdr:rowOff>
    </xdr:from>
    <xdr:to>
      <xdr:col>1</xdr:col>
      <xdr:colOff>266915</xdr:colOff>
      <xdr:row>16</xdr:row>
      <xdr:rowOff>221346</xdr:rowOff>
    </xdr:to>
    <xdr:pic>
      <xdr:nvPicPr>
        <xdr:cNvPr id="14" name="Graphic 13">
          <a:extLst>
            <a:ext uri="{FF2B5EF4-FFF2-40B4-BE49-F238E27FC236}">
              <a16:creationId xmlns:a16="http://schemas.microsoft.com/office/drawing/2014/main" id="{312DC8AF-6BDB-4875-B967-B732C4DD61C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360981" y="3752349"/>
          <a:ext cx="191684" cy="183747"/>
        </a:xfrm>
        <a:prstGeom prst="rect">
          <a:avLst/>
        </a:prstGeom>
      </xdr:spPr>
    </xdr:pic>
    <xdr:clientData/>
  </xdr:twoCellAnchor>
  <xdr:twoCellAnchor>
    <xdr:from>
      <xdr:col>1</xdr:col>
      <xdr:colOff>158751</xdr:colOff>
      <xdr:row>19</xdr:row>
      <xdr:rowOff>104776</xdr:rowOff>
    </xdr:from>
    <xdr:to>
      <xdr:col>3</xdr:col>
      <xdr:colOff>158751</xdr:colOff>
      <xdr:row>20</xdr:row>
      <xdr:rowOff>57151</xdr:rowOff>
    </xdr:to>
    <xdr:sp macro="" textlink="Pivot!C11">
      <xdr:nvSpPr>
        <xdr:cNvPr id="15" name="TextBox 14">
          <a:extLst>
            <a:ext uri="{FF2B5EF4-FFF2-40B4-BE49-F238E27FC236}">
              <a16:creationId xmlns:a16="http://schemas.microsoft.com/office/drawing/2014/main" id="{F3FA7D9E-603E-4059-95C6-0374D8FC294B}"/>
            </a:ext>
          </a:extLst>
        </xdr:cNvPr>
        <xdr:cNvSpPr txBox="1"/>
      </xdr:nvSpPr>
      <xdr:spPr>
        <a:xfrm>
          <a:off x="444501" y="4533901"/>
          <a:ext cx="9525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BE7AFB-BC72-4199-9AC6-144BCDB52F92}" type="TxLink">
            <a:rPr lang="en-US" sz="1200" b="0" i="0" u="none" strike="noStrike">
              <a:solidFill>
                <a:schemeClr val="bg1"/>
              </a:solidFill>
              <a:latin typeface="Aptos"/>
            </a:rPr>
            <a:pPr algn="ctr"/>
            <a:t>19,300</a:t>
          </a:fld>
          <a:endParaRPr lang="en-US" sz="1200">
            <a:solidFill>
              <a:schemeClr val="bg1"/>
            </a:solidFill>
          </a:endParaRPr>
        </a:p>
      </xdr:txBody>
    </xdr:sp>
    <xdr:clientData/>
  </xdr:twoCellAnchor>
  <xdr:twoCellAnchor>
    <xdr:from>
      <xdr:col>0</xdr:col>
      <xdr:colOff>254000</xdr:colOff>
      <xdr:row>23</xdr:row>
      <xdr:rowOff>0</xdr:rowOff>
    </xdr:from>
    <xdr:to>
      <xdr:col>3</xdr:col>
      <xdr:colOff>555625</xdr:colOff>
      <xdr:row>29</xdr:row>
      <xdr:rowOff>158749</xdr:rowOff>
    </xdr:to>
    <xdr:sp macro="" textlink="Pivot!D4">
      <xdr:nvSpPr>
        <xdr:cNvPr id="16" name="Rectangle 15">
          <a:extLst>
            <a:ext uri="{FF2B5EF4-FFF2-40B4-BE49-F238E27FC236}">
              <a16:creationId xmlns:a16="http://schemas.microsoft.com/office/drawing/2014/main" id="{5B4FB317-3E18-42F2-B826-30789BDD4BBC}"/>
            </a:ext>
          </a:extLst>
        </xdr:cNvPr>
        <xdr:cNvSpPr/>
      </xdr:nvSpPr>
      <xdr:spPr>
        <a:xfrm>
          <a:off x="254000" y="5286375"/>
          <a:ext cx="1539875" cy="1301749"/>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51C4A43-5E5E-497D-8718-E0FAE3A0E0A9}" type="TxLink">
            <a:rPr lang="en-US" sz="2800" b="0" i="0" u="none" strike="noStrike">
              <a:solidFill>
                <a:schemeClr val="bg1"/>
              </a:solidFill>
              <a:latin typeface="+mj-lt"/>
              <a:ea typeface="+mn-ea"/>
              <a:cs typeface="+mn-cs"/>
            </a:rPr>
            <a:pPr marL="0" indent="0" algn="ctr"/>
            <a:t>3.9</a:t>
          </a:fld>
          <a:endParaRPr lang="en-US" sz="2800" b="0" i="0" u="none" strike="noStrike">
            <a:solidFill>
              <a:schemeClr val="bg1"/>
            </a:solidFill>
            <a:latin typeface="+mj-lt"/>
            <a:ea typeface="+mn-ea"/>
            <a:cs typeface="+mn-cs"/>
          </a:endParaRPr>
        </a:p>
      </xdr:txBody>
    </xdr:sp>
    <xdr:clientData/>
  </xdr:twoCellAnchor>
  <xdr:twoCellAnchor>
    <xdr:from>
      <xdr:col>1</xdr:col>
      <xdr:colOff>246062</xdr:colOff>
      <xdr:row>23</xdr:row>
      <xdr:rowOff>88900</xdr:rowOff>
    </xdr:from>
    <xdr:to>
      <xdr:col>3</xdr:col>
      <xdr:colOff>273845</xdr:colOff>
      <xdr:row>24</xdr:row>
      <xdr:rowOff>150812</xdr:rowOff>
    </xdr:to>
    <xdr:sp macro="" textlink="">
      <xdr:nvSpPr>
        <xdr:cNvPr id="17" name="TextBox 16">
          <a:extLst>
            <a:ext uri="{FF2B5EF4-FFF2-40B4-BE49-F238E27FC236}">
              <a16:creationId xmlns:a16="http://schemas.microsoft.com/office/drawing/2014/main" id="{E4A467C4-0918-4AC4-8DDB-8F808B3B45D4}"/>
            </a:ext>
          </a:extLst>
        </xdr:cNvPr>
        <xdr:cNvSpPr txBox="1"/>
      </xdr:nvSpPr>
      <xdr:spPr>
        <a:xfrm>
          <a:off x="531812" y="5375275"/>
          <a:ext cx="980283"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Avg.Rating</a:t>
          </a:r>
        </a:p>
      </xdr:txBody>
    </xdr:sp>
    <xdr:clientData/>
  </xdr:twoCellAnchor>
  <xdr:twoCellAnchor editAs="oneCell">
    <xdr:from>
      <xdr:col>1</xdr:col>
      <xdr:colOff>47449</xdr:colOff>
      <xdr:row>23</xdr:row>
      <xdr:rowOff>42362</xdr:rowOff>
    </xdr:from>
    <xdr:to>
      <xdr:col>2</xdr:col>
      <xdr:colOff>63499</xdr:colOff>
      <xdr:row>24</xdr:row>
      <xdr:rowOff>129850</xdr:rowOff>
    </xdr:to>
    <xdr:pic>
      <xdr:nvPicPr>
        <xdr:cNvPr id="18" name="Graphic 17">
          <a:extLst>
            <a:ext uri="{FF2B5EF4-FFF2-40B4-BE49-F238E27FC236}">
              <a16:creationId xmlns:a16="http://schemas.microsoft.com/office/drawing/2014/main" id="{FF349AC2-3298-4A75-BEE7-299380B2810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333199" y="5328737"/>
          <a:ext cx="285925" cy="277988"/>
        </a:xfrm>
        <a:prstGeom prst="rect">
          <a:avLst/>
        </a:prstGeom>
      </xdr:spPr>
    </xdr:pic>
    <xdr:clientData/>
  </xdr:twoCellAnchor>
  <xdr:twoCellAnchor>
    <xdr:from>
      <xdr:col>1</xdr:col>
      <xdr:colOff>158751</xdr:colOff>
      <xdr:row>27</xdr:row>
      <xdr:rowOff>180976</xdr:rowOff>
    </xdr:from>
    <xdr:to>
      <xdr:col>3</xdr:col>
      <xdr:colOff>158751</xdr:colOff>
      <xdr:row>28</xdr:row>
      <xdr:rowOff>180976</xdr:rowOff>
    </xdr:to>
    <xdr:sp macro="" textlink="Pivot!D11">
      <xdr:nvSpPr>
        <xdr:cNvPr id="19" name="TextBox 18">
          <a:extLst>
            <a:ext uri="{FF2B5EF4-FFF2-40B4-BE49-F238E27FC236}">
              <a16:creationId xmlns:a16="http://schemas.microsoft.com/office/drawing/2014/main" id="{2BCDED1E-931E-4412-B087-0C286CF116B2}"/>
            </a:ext>
          </a:extLst>
        </xdr:cNvPr>
        <xdr:cNvSpPr txBox="1"/>
      </xdr:nvSpPr>
      <xdr:spPr>
        <a:xfrm>
          <a:off x="444501" y="6229351"/>
          <a:ext cx="9525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321ADE-4C6F-4FB6-9BEE-93E87936369B}" type="TxLink">
            <a:rPr lang="en-US" sz="1200" b="0" i="0" u="none" strike="noStrike">
              <a:solidFill>
                <a:schemeClr val="bg1"/>
              </a:solidFill>
              <a:latin typeface="Aptos"/>
            </a:rPr>
            <a:pPr algn="ctr"/>
            <a:t>3.9</a:t>
          </a:fld>
          <a:endParaRPr lang="en-US" sz="1200">
            <a:solidFill>
              <a:schemeClr val="bg1"/>
            </a:solidFill>
          </a:endParaRPr>
        </a:p>
      </xdr:txBody>
    </xdr:sp>
    <xdr:clientData/>
  </xdr:twoCellAnchor>
  <xdr:twoCellAnchor>
    <xdr:from>
      <xdr:col>0</xdr:col>
      <xdr:colOff>254001</xdr:colOff>
      <xdr:row>32</xdr:row>
      <xdr:rowOff>79376</xdr:rowOff>
    </xdr:from>
    <xdr:to>
      <xdr:col>3</xdr:col>
      <xdr:colOff>555625</xdr:colOff>
      <xdr:row>38</xdr:row>
      <xdr:rowOff>158750</xdr:rowOff>
    </xdr:to>
    <xdr:sp macro="" textlink="Pivot!E4">
      <xdr:nvSpPr>
        <xdr:cNvPr id="20" name="Rectangle 19">
          <a:extLst>
            <a:ext uri="{FF2B5EF4-FFF2-40B4-BE49-F238E27FC236}">
              <a16:creationId xmlns:a16="http://schemas.microsoft.com/office/drawing/2014/main" id="{A35106A6-F01C-420C-A107-E2A90F25F721}"/>
            </a:ext>
          </a:extLst>
        </xdr:cNvPr>
        <xdr:cNvSpPr/>
      </xdr:nvSpPr>
      <xdr:spPr>
        <a:xfrm>
          <a:off x="254001" y="7080251"/>
          <a:ext cx="1539874" cy="122237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61CCD83-1E77-46D6-85D2-206F2725A349}" type="TxLink">
            <a:rPr lang="en-US" sz="2800" b="0" i="0" u="none" strike="noStrike">
              <a:solidFill>
                <a:schemeClr val="bg1"/>
              </a:solidFill>
              <a:latin typeface="+mj-lt"/>
              <a:ea typeface="+mn-ea"/>
              <a:cs typeface="+mn-cs"/>
            </a:rPr>
            <a:pPr marL="0" indent="0" algn="ctr"/>
            <a:t>307</a:t>
          </a:fld>
          <a:endParaRPr lang="en-US" sz="2800" b="0" i="0" u="none" strike="noStrike">
            <a:solidFill>
              <a:schemeClr val="bg1"/>
            </a:solidFill>
            <a:latin typeface="+mj-lt"/>
            <a:ea typeface="+mn-ea"/>
            <a:cs typeface="+mn-cs"/>
          </a:endParaRPr>
        </a:p>
      </xdr:txBody>
    </xdr:sp>
    <xdr:clientData/>
  </xdr:twoCellAnchor>
  <xdr:twoCellAnchor>
    <xdr:from>
      <xdr:col>1</xdr:col>
      <xdr:colOff>164307</xdr:colOff>
      <xdr:row>33</xdr:row>
      <xdr:rowOff>38101</xdr:rowOff>
    </xdr:from>
    <xdr:to>
      <xdr:col>3</xdr:col>
      <xdr:colOff>654843</xdr:colOff>
      <xdr:row>34</xdr:row>
      <xdr:rowOff>83345</xdr:rowOff>
    </xdr:to>
    <xdr:sp macro="" textlink="">
      <xdr:nvSpPr>
        <xdr:cNvPr id="21" name="TextBox 20">
          <a:extLst>
            <a:ext uri="{FF2B5EF4-FFF2-40B4-BE49-F238E27FC236}">
              <a16:creationId xmlns:a16="http://schemas.microsoft.com/office/drawing/2014/main" id="{68BED7AE-3FA2-440C-B54A-AD359B57B7D5}"/>
            </a:ext>
          </a:extLst>
        </xdr:cNvPr>
        <xdr:cNvSpPr txBox="1"/>
      </xdr:nvSpPr>
      <xdr:spPr>
        <a:xfrm>
          <a:off x="450057" y="6324601"/>
          <a:ext cx="1443036" cy="235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Happy Callers</a:t>
          </a:r>
        </a:p>
      </xdr:txBody>
    </xdr:sp>
    <xdr:clientData/>
  </xdr:twoCellAnchor>
  <xdr:twoCellAnchor editAs="oneCell">
    <xdr:from>
      <xdr:col>1</xdr:col>
      <xdr:colOff>110156</xdr:colOff>
      <xdr:row>33</xdr:row>
      <xdr:rowOff>59030</xdr:rowOff>
    </xdr:from>
    <xdr:to>
      <xdr:col>2</xdr:col>
      <xdr:colOff>71437</xdr:colOff>
      <xdr:row>34</xdr:row>
      <xdr:rowOff>91749</xdr:rowOff>
    </xdr:to>
    <xdr:pic>
      <xdr:nvPicPr>
        <xdr:cNvPr id="22" name="Graphic 21">
          <a:extLst>
            <a:ext uri="{FF2B5EF4-FFF2-40B4-BE49-F238E27FC236}">
              <a16:creationId xmlns:a16="http://schemas.microsoft.com/office/drawing/2014/main" id="{C987C432-BDDB-495E-9911-BFBF63CEB4E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395906" y="6345530"/>
          <a:ext cx="223219" cy="223219"/>
        </a:xfrm>
        <a:prstGeom prst="rect">
          <a:avLst/>
        </a:prstGeom>
      </xdr:spPr>
    </xdr:pic>
    <xdr:clientData/>
  </xdr:twoCellAnchor>
  <xdr:twoCellAnchor>
    <xdr:from>
      <xdr:col>1</xdr:col>
      <xdr:colOff>193676</xdr:colOff>
      <xdr:row>36</xdr:row>
      <xdr:rowOff>161926</xdr:rowOff>
    </xdr:from>
    <xdr:to>
      <xdr:col>3</xdr:col>
      <xdr:colOff>193676</xdr:colOff>
      <xdr:row>37</xdr:row>
      <xdr:rowOff>161926</xdr:rowOff>
    </xdr:to>
    <xdr:sp macro="" textlink="Pivot!E11">
      <xdr:nvSpPr>
        <xdr:cNvPr id="23" name="TextBox 22">
          <a:extLst>
            <a:ext uri="{FF2B5EF4-FFF2-40B4-BE49-F238E27FC236}">
              <a16:creationId xmlns:a16="http://schemas.microsoft.com/office/drawing/2014/main" id="{07E59932-B046-4119-9442-39D94302FA43}"/>
            </a:ext>
          </a:extLst>
        </xdr:cNvPr>
        <xdr:cNvSpPr txBox="1"/>
      </xdr:nvSpPr>
      <xdr:spPr>
        <a:xfrm>
          <a:off x="479426" y="7924801"/>
          <a:ext cx="9525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3AE52F-343B-4E26-8B72-4288B39F673B}" type="TxLink">
            <a:rPr lang="en-US" sz="1200" b="0" i="0" u="none" strike="noStrike">
              <a:solidFill>
                <a:schemeClr val="bg1"/>
              </a:solidFill>
              <a:latin typeface="Aptos"/>
            </a:rPr>
            <a:pPr algn="ctr"/>
            <a:t>74</a:t>
          </a:fld>
          <a:endParaRPr lang="en-US" sz="1200">
            <a:solidFill>
              <a:schemeClr val="bg1"/>
            </a:solidFill>
          </a:endParaRPr>
        </a:p>
      </xdr:txBody>
    </xdr:sp>
    <xdr:clientData/>
  </xdr:twoCellAnchor>
  <xdr:twoCellAnchor>
    <xdr:from>
      <xdr:col>4</xdr:col>
      <xdr:colOff>95249</xdr:colOff>
      <xdr:row>2</xdr:row>
      <xdr:rowOff>31750</xdr:rowOff>
    </xdr:from>
    <xdr:to>
      <xdr:col>13</xdr:col>
      <xdr:colOff>238125</xdr:colOff>
      <xdr:row>20</xdr:row>
      <xdr:rowOff>139699</xdr:rowOff>
    </xdr:to>
    <xdr:graphicFrame macro="">
      <xdr:nvGraphicFramePr>
        <xdr:cNvPr id="3" name="Chart 2">
          <a:extLst>
            <a:ext uri="{FF2B5EF4-FFF2-40B4-BE49-F238E27FC236}">
              <a16:creationId xmlns:a16="http://schemas.microsoft.com/office/drawing/2014/main" id="{3662C794-200D-47E7-9BA6-45341B791C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126998</xdr:colOff>
      <xdr:row>23</xdr:row>
      <xdr:rowOff>63499</xdr:rowOff>
    </xdr:from>
    <xdr:to>
      <xdr:col>21</xdr:col>
      <xdr:colOff>555625</xdr:colOff>
      <xdr:row>37</xdr:row>
      <xdr:rowOff>111124</xdr:rowOff>
    </xdr:to>
    <xdr:graphicFrame macro="">
      <xdr:nvGraphicFramePr>
        <xdr:cNvPr id="27" name="Chart 26">
          <a:extLst>
            <a:ext uri="{FF2B5EF4-FFF2-40B4-BE49-F238E27FC236}">
              <a16:creationId xmlns:a16="http://schemas.microsoft.com/office/drawing/2014/main" id="{39073A9B-B0E9-4968-A6C9-E2AC6BABC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190500</xdr:colOff>
      <xdr:row>23</xdr:row>
      <xdr:rowOff>158749</xdr:rowOff>
    </xdr:from>
    <xdr:to>
      <xdr:col>29</xdr:col>
      <xdr:colOff>555625</xdr:colOff>
      <xdr:row>38</xdr:row>
      <xdr:rowOff>63500</xdr:rowOff>
    </xdr:to>
    <xdr:graphicFrame macro="">
      <xdr:nvGraphicFramePr>
        <xdr:cNvPr id="28" name="Chart 27">
          <a:extLst>
            <a:ext uri="{FF2B5EF4-FFF2-40B4-BE49-F238E27FC236}">
              <a16:creationId xmlns:a16="http://schemas.microsoft.com/office/drawing/2014/main" id="{011DEF44-37C4-4F1B-8BCC-3FC07C298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158751</xdr:colOff>
      <xdr:row>22</xdr:row>
      <xdr:rowOff>15875</xdr:rowOff>
    </xdr:from>
    <xdr:to>
      <xdr:col>9</xdr:col>
      <xdr:colOff>47626</xdr:colOff>
      <xdr:row>39</xdr:row>
      <xdr:rowOff>95250</xdr:rowOff>
    </xdr:to>
    <xdr:graphicFrame macro="">
      <xdr:nvGraphicFramePr>
        <xdr:cNvPr id="33" name="Chart 32">
          <a:extLst>
            <a:ext uri="{FF2B5EF4-FFF2-40B4-BE49-F238E27FC236}">
              <a16:creationId xmlns:a16="http://schemas.microsoft.com/office/drawing/2014/main" id="{BCD7C70B-5D24-4CBA-9B87-434A565D8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190499</xdr:colOff>
      <xdr:row>22</xdr:row>
      <xdr:rowOff>15874</xdr:rowOff>
    </xdr:from>
    <xdr:to>
      <xdr:col>13</xdr:col>
      <xdr:colOff>301624</xdr:colOff>
      <xdr:row>39</xdr:row>
      <xdr:rowOff>31749</xdr:rowOff>
    </xdr:to>
    <xdr:graphicFrame macro="">
      <xdr:nvGraphicFramePr>
        <xdr:cNvPr id="34" name="Chart 33">
          <a:extLst>
            <a:ext uri="{FF2B5EF4-FFF2-40B4-BE49-F238E27FC236}">
              <a16:creationId xmlns:a16="http://schemas.microsoft.com/office/drawing/2014/main" id="{08101A3C-91DE-4258-A729-A4D369E1B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91110</xdr:colOff>
      <xdr:row>2</xdr:row>
      <xdr:rowOff>41412</xdr:rowOff>
    </xdr:from>
    <xdr:to>
      <xdr:col>5</xdr:col>
      <xdr:colOff>562094</xdr:colOff>
      <xdr:row>2</xdr:row>
      <xdr:rowOff>314737</xdr:rowOff>
    </xdr:to>
    <xdr:pic>
      <xdr:nvPicPr>
        <xdr:cNvPr id="9" name="Picture 8">
          <a:extLst>
            <a:ext uri="{FF2B5EF4-FFF2-40B4-BE49-F238E27FC236}">
              <a16:creationId xmlns:a16="http://schemas.microsoft.com/office/drawing/2014/main" id="{F23DDEA5-3D9D-8CE9-AB81-42050DE6DF4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669197" y="422412"/>
          <a:ext cx="470984" cy="273325"/>
        </a:xfrm>
        <a:prstGeom prst="rect">
          <a:avLst/>
        </a:prstGeom>
      </xdr:spPr>
    </xdr:pic>
    <xdr:clientData/>
  </xdr:twoCellAnchor>
  <xdr:twoCellAnchor editAs="oneCell">
    <xdr:from>
      <xdr:col>5</xdr:col>
      <xdr:colOff>107676</xdr:colOff>
      <xdr:row>3</xdr:row>
      <xdr:rowOff>33130</xdr:rowOff>
    </xdr:from>
    <xdr:to>
      <xdr:col>5</xdr:col>
      <xdr:colOff>563218</xdr:colOff>
      <xdr:row>3</xdr:row>
      <xdr:rowOff>314737</xdr:rowOff>
    </xdr:to>
    <xdr:pic>
      <xdr:nvPicPr>
        <xdr:cNvPr id="13" name="Picture 12">
          <a:extLst>
            <a:ext uri="{FF2B5EF4-FFF2-40B4-BE49-F238E27FC236}">
              <a16:creationId xmlns:a16="http://schemas.microsoft.com/office/drawing/2014/main" id="{C184CFD9-A6FA-6BB5-380F-F3195A29FE2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685763" y="737152"/>
          <a:ext cx="455542" cy="281607"/>
        </a:xfrm>
        <a:prstGeom prst="rect">
          <a:avLst/>
        </a:prstGeom>
      </xdr:spPr>
    </xdr:pic>
    <xdr:clientData/>
  </xdr:twoCellAnchor>
  <xdr:twoCellAnchor editAs="oneCell">
    <xdr:from>
      <xdr:col>5</xdr:col>
      <xdr:colOff>165653</xdr:colOff>
      <xdr:row>3</xdr:row>
      <xdr:rowOff>248478</xdr:rowOff>
    </xdr:from>
    <xdr:to>
      <xdr:col>5</xdr:col>
      <xdr:colOff>538370</xdr:colOff>
      <xdr:row>4</xdr:row>
      <xdr:rowOff>298172</xdr:rowOff>
    </xdr:to>
    <xdr:pic>
      <xdr:nvPicPr>
        <xdr:cNvPr id="15" name="Picture 14">
          <a:extLst>
            <a:ext uri="{FF2B5EF4-FFF2-40B4-BE49-F238E27FC236}">
              <a16:creationId xmlns:a16="http://schemas.microsoft.com/office/drawing/2014/main" id="{6F1180B6-C20E-D7E6-E1C8-73B84663A4FB}"/>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l="-1035" t="-16728" r="1035" b="20000"/>
        <a:stretch/>
      </xdr:blipFill>
      <xdr:spPr>
        <a:xfrm>
          <a:off x="3743740" y="952500"/>
          <a:ext cx="372717" cy="372715"/>
        </a:xfrm>
        <a:prstGeom prst="rect">
          <a:avLst/>
        </a:prstGeom>
      </xdr:spPr>
    </xdr:pic>
    <xdr:clientData/>
  </xdr:twoCellAnchor>
  <xdr:twoCellAnchor editAs="oneCell">
    <xdr:from>
      <xdr:col>5</xdr:col>
      <xdr:colOff>157368</xdr:colOff>
      <xdr:row>5</xdr:row>
      <xdr:rowOff>16565</xdr:rowOff>
    </xdr:from>
    <xdr:to>
      <xdr:col>5</xdr:col>
      <xdr:colOff>579781</xdr:colOff>
      <xdr:row>6</xdr:row>
      <xdr:rowOff>2810</xdr:rowOff>
    </xdr:to>
    <xdr:pic>
      <xdr:nvPicPr>
        <xdr:cNvPr id="17" name="Picture 16">
          <a:extLst>
            <a:ext uri="{FF2B5EF4-FFF2-40B4-BE49-F238E27FC236}">
              <a16:creationId xmlns:a16="http://schemas.microsoft.com/office/drawing/2014/main" id="{23CE5635-85ED-53F2-6F3E-CC1132AC77C8}"/>
            </a:ext>
          </a:extLst>
        </xdr:cNvPr>
        <xdr:cNvPicPr>
          <a:picLocks noChangeAspect="1"/>
        </xdr:cNvPicPr>
      </xdr:nvPicPr>
      <xdr:blipFill rotWithShape="1">
        <a:blip xmlns:r="http://schemas.openxmlformats.org/officeDocument/2006/relationships" r:embed="rId16" cstate="print">
          <a:extLst>
            <a:ext uri="{28A0092B-C50C-407E-A947-70E740481C1C}">
              <a14:useLocalDpi xmlns:a14="http://schemas.microsoft.com/office/drawing/2010/main" val="0"/>
            </a:ext>
          </a:extLst>
        </a:blip>
        <a:srcRect t="15455" b="22272"/>
        <a:stretch/>
      </xdr:blipFill>
      <xdr:spPr>
        <a:xfrm>
          <a:off x="3735455" y="1366630"/>
          <a:ext cx="422413" cy="309267"/>
        </a:xfrm>
        <a:prstGeom prst="rect">
          <a:avLst/>
        </a:prstGeom>
      </xdr:spPr>
    </xdr:pic>
    <xdr:clientData/>
  </xdr:twoCellAnchor>
  <xdr:twoCellAnchor editAs="oneCell">
    <xdr:from>
      <xdr:col>5</xdr:col>
      <xdr:colOff>121572</xdr:colOff>
      <xdr:row>6</xdr:row>
      <xdr:rowOff>16565</xdr:rowOff>
    </xdr:from>
    <xdr:to>
      <xdr:col>5</xdr:col>
      <xdr:colOff>487340</xdr:colOff>
      <xdr:row>6</xdr:row>
      <xdr:rowOff>298174</xdr:rowOff>
    </xdr:to>
    <xdr:pic>
      <xdr:nvPicPr>
        <xdr:cNvPr id="19" name="Picture 18">
          <a:extLst>
            <a:ext uri="{FF2B5EF4-FFF2-40B4-BE49-F238E27FC236}">
              <a16:creationId xmlns:a16="http://schemas.microsoft.com/office/drawing/2014/main" id="{C7C6F325-69A3-DC51-42DF-8DD49D1A4887}"/>
            </a:ext>
          </a:extLst>
        </xdr:cNvPr>
        <xdr:cNvPicPr>
          <a:picLocks noChangeAspect="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l="4506" t="3780" r="4933" b="17526"/>
        <a:stretch/>
      </xdr:blipFill>
      <xdr:spPr>
        <a:xfrm>
          <a:off x="3699659" y="1689652"/>
          <a:ext cx="365768" cy="28160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1.943285995367" backgroundQuery="1" createdVersion="8" refreshedVersion="8" minRefreshableVersion="3" recordCount="0" supportSubquery="1" supportAdvancedDrill="1" xr:uid="{7029D5C8-16AB-40F1-9317-DC6C3C672C6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2.476976157406" backgroundQuery="1" createdVersion="8" refreshedVersion="8" minRefreshableVersion="3" recordCount="0" supportSubquery="1" supportAdvancedDrill="1" xr:uid="{DA9324D9-4A39-4082-9747-877E505302AD}">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2.607996296298" backgroundQuery="1" createdVersion="8" refreshedVersion="8" minRefreshableVersion="3" recordCount="0" supportSubquery="1" supportAdvancedDrill="1" xr:uid="{367205DD-452B-43C0-AFA9-90F0D8DD7C3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4.562065972219" backgroundQuery="1" createdVersion="8" refreshedVersion="8" minRefreshableVersion="3" recordCount="0" supportSubquery="1" supportAdvancedDrill="1" xr:uid="{88B95AF5-5C0E-46C5-BAA1-722FE7785FD3}">
  <cacheSource type="external" connectionId="1"/>
  <cacheFields count="4">
    <cacheField name="[customers].[City].[City]" caption="City" numFmtId="0" hierarchy="15" level="1">
      <sharedItems count="3">
        <s v="Cincinnati"/>
        <s v="Cleveland"/>
        <s v="Columbus"/>
      </sharedItems>
    </cacheField>
    <cacheField name="[calls].[Representative].[Representative]" caption="Representative" numFmtId="0" hierarchy="3" level="1">
      <sharedItems count="1">
        <s v="R04"/>
      </sharedItems>
    </cacheField>
    <cacheField name="[Measures].[Total Amount]" caption="Total Amount" numFmtId="0" hierarchy="18" level="32767"/>
    <cacheField name="[calls].[Customer ID].[Customer ID]" caption="Customer ID" numFmtId="0" hierarchy="1" level="1">
      <sharedItems count="15">
        <s v="C0003"/>
        <s v="C0004"/>
        <s v="C0011"/>
        <s v="C0012"/>
        <s v="C0002"/>
        <s v="C0007"/>
        <s v="C0008"/>
        <s v="C0010"/>
        <s v="C0013"/>
        <s v="C0015"/>
        <s v="C0001"/>
        <s v="C0005"/>
        <s v="C0006"/>
        <s v="C0009"/>
        <s v="C001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4.697623958331" backgroundQuery="1" createdVersion="8" refreshedVersion="8" minRefreshableVersion="3" recordCount="0" supportSubquery="1" supportAdvancedDrill="1" xr:uid="{43D38031-FFAA-4FD5-A3AA-4060DF5EAD5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4.697629166665" backgroundQuery="1" createdVersion="8" refreshedVersion="8" minRefreshableVersion="3" recordCount="0" supportSubquery="1" supportAdvancedDrill="1" xr:uid="{68BE209B-6283-413E-AB3E-50D00A0CDA7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279">
        <d v="2023-01-01T00:00:00"/>
        <d v="2023-01-02T00:00:00"/>
        <d v="2023-01-03T00:00:00"/>
        <d v="2023-01-04T00:00:00"/>
        <d v="2023-01-05T00:00:00"/>
        <d v="2023-01-06T00:00:00"/>
        <d v="2023-01-07T00:00:00"/>
        <d v="2023-01-08T00:00:00"/>
        <d v="2023-01-09T00:00:00"/>
        <d v="2023-01-10T00:00:00"/>
        <d v="2023-01-12T00:00:00"/>
        <d v="2023-01-15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4T00:00:00"/>
        <d v="2023-04-15T00:00:00"/>
        <d v="2023-04-16T00:00:00"/>
        <d v="2023-04-17T00:00:00"/>
        <d v="2023-04-18T00:00:00"/>
        <d v="2023-04-19T00:00:00"/>
        <d v="2023-04-20T00:00:00"/>
        <d v="2023-04-21T00:00:00"/>
        <d v="2023-04-22T00:00:00"/>
        <d v="2023-04-23T00:00:00"/>
        <d v="2023-04-24T00:00:00"/>
        <d v="2023-04-26T00:00:00"/>
        <d v="2023-04-27T00:00:00"/>
        <d v="2023-04-28T00:00:00"/>
        <d v="2023-04-29T00:00:00"/>
        <d v="2023-04-30T00:00:00"/>
        <d v="2023-05-01T00:00:00"/>
        <d v="2023-05-02T00:00:00"/>
        <d v="2023-05-03T00:00:00"/>
        <d v="2023-05-04T00:00:00"/>
        <d v="2023-05-06T00:00:00"/>
        <d v="2023-05-07T00:00:00"/>
        <d v="2023-05-08T00:00:00"/>
        <d v="2023-05-10T00:00:00"/>
        <d v="2023-05-11T00:00:00"/>
        <d v="2023-05-12T00:00:00"/>
        <d v="2023-05-14T00:00:00"/>
        <d v="2023-05-15T00:00:00"/>
        <d v="2023-05-16T00:00:00"/>
        <d v="2023-05-17T00:00:00"/>
        <d v="2023-05-21T00:00:00"/>
        <d v="2023-05-22T00:00:00"/>
        <d v="2023-05-23T00:00:00"/>
        <d v="2023-05-24T00:00:00"/>
        <d v="2023-05-25T00:00:00"/>
        <d v="2023-05-26T00:00:00"/>
        <d v="2023-05-27T00:00:00"/>
        <d v="2023-05-28T00:00:00"/>
        <d v="2023-05-29T00:00:00"/>
        <d v="2023-05-30T00:00:00"/>
        <d v="2023-06-03T00:00:00"/>
        <d v="2023-06-05T00:00:00"/>
        <d v="2023-06-08T00:00:00"/>
        <d v="2023-06-09T00:00:00"/>
        <d v="2023-06-10T00:00:00"/>
        <d v="2023-06-11T00:00:00"/>
        <d v="2023-06-13T00:00:00"/>
        <d v="2023-06-14T00:00:00"/>
        <d v="2023-06-15T00:00:00"/>
        <d v="2023-06-16T00:00:00"/>
        <d v="2023-06-17T00:00:00"/>
        <d v="2023-06-18T00:00:00"/>
        <d v="2023-06-20T00:00:00"/>
        <d v="2023-06-21T00:00:00"/>
        <d v="2023-06-23T00:00:00"/>
        <d v="2023-06-24T00:00:00"/>
        <d v="2023-06-25T00:00:00"/>
        <d v="2023-06-26T00:00:00"/>
        <d v="2023-06-27T00:00:00"/>
        <d v="2023-06-28T00:00:00"/>
        <d v="2023-06-29T00:00:00"/>
        <d v="2023-06-30T00:00:00"/>
        <d v="2023-07-01T00:00:00"/>
        <d v="2023-07-02T00:00:00"/>
        <d v="2023-07-05T00:00:00"/>
        <d v="2023-07-06T00:00:00"/>
        <d v="2023-07-07T00:00:00"/>
        <d v="2023-07-08T00:00:00"/>
        <d v="2023-07-10T00:00:00"/>
        <d v="2023-07-12T00:00:00"/>
        <d v="2023-07-13T00:00:00"/>
        <d v="2023-07-14T00:00:00"/>
        <d v="2023-07-15T00:00:00"/>
        <d v="2023-07-16T00:00:00"/>
        <d v="2023-07-17T00:00:00"/>
        <d v="2023-07-18T00:00:00"/>
        <d v="2023-07-19T00:00:00"/>
        <d v="2023-07-20T00:00:00"/>
        <d v="2023-07-21T00:00:00"/>
        <d v="2023-07-22T00:00:00"/>
        <d v="2023-07-27T00:00:00"/>
        <d v="2023-07-28T00:00:00"/>
        <d v="2023-07-29T00:00:00"/>
        <d v="2023-07-31T00:00:00"/>
        <d v="2023-08-02T00:00:00"/>
        <d v="2023-08-04T00:00:00"/>
        <d v="2023-08-06T00:00:00"/>
        <d v="2023-08-10T00:00:00"/>
        <d v="2023-08-13T00:00:00"/>
        <d v="2023-08-16T00:00:00"/>
        <d v="2023-08-18T00:00:00"/>
        <d v="2023-08-19T00:00:00"/>
        <d v="2023-08-20T00:00:00"/>
        <d v="2023-08-21T00:00:00"/>
        <d v="2023-08-23T00:00:00"/>
        <d v="2023-08-24T00:00:00"/>
        <d v="2023-08-25T00:00:00"/>
        <d v="2023-08-26T00:00:00"/>
        <d v="2023-08-27T00:00:00"/>
        <d v="2023-08-30T00:00:00"/>
        <d v="2023-09-01T00:00:00"/>
        <d v="2023-09-04T00:00:00"/>
        <d v="2023-09-05T00:00:00"/>
        <d v="2023-09-06T00:00:00"/>
        <d v="2023-09-08T00:00:00"/>
        <d v="2023-09-09T00:00:00"/>
        <d v="2023-09-10T00:00:00"/>
        <d v="2023-09-14T00:00:00"/>
        <d v="2023-09-15T00:00:00"/>
        <d v="2023-09-17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8T00:00:00"/>
        <d v="2023-10-10T00:00:00"/>
        <d v="2023-10-11T00:00:00"/>
        <d v="2023-10-12T00:00:00"/>
        <d v="2023-10-14T00:00:00"/>
        <d v="2023-10-15T00:00:00"/>
        <d v="2023-10-16T00:00:00"/>
        <d v="2023-10-17T00:00:00"/>
        <d v="2023-10-18T00:00:00"/>
        <d v="2023-10-19T00:00:00"/>
        <d v="2023-10-20T00:00:00"/>
        <d v="2023-10-21T00:00:00"/>
        <d v="2023-10-22T00:00:00"/>
        <d v="2023-10-23T00:00:00"/>
        <d v="2023-10-24T00:00:00"/>
        <d v="2023-10-26T00:00:00"/>
        <d v="2023-10-27T00:00:00"/>
        <d v="2023-10-28T00:00:00"/>
        <d v="2023-10-29T00:00:00"/>
        <d v="2023-10-30T00:00:00"/>
        <d v="2023-11-01T00:00:00"/>
        <d v="2023-11-02T00:00:00"/>
        <d v="2023-11-04T00:00:00"/>
        <d v="2023-11-07T00:00:00"/>
        <d v="2023-11-08T00:00:00"/>
        <d v="2023-11-09T00:00:00"/>
        <d v="2023-11-10T00:00:00"/>
        <d v="2023-11-11T00:00:00"/>
        <d v="2023-11-12T00:00:00"/>
        <d v="2023-11-13T00:00:00"/>
        <d v="2023-11-14T00:00:00"/>
        <d v="2023-11-15T00:00:00"/>
        <d v="2023-11-17T00:00:00"/>
        <d v="2023-11-18T00:00:00"/>
        <d v="2023-11-19T00:00:00"/>
        <d v="2023-11-23T00:00:00"/>
        <d v="2023-11-24T00:00:00"/>
        <d v="2023-11-26T00:00:00"/>
        <d v="2023-11-28T00:00:00"/>
        <d v="2023-11-30T00:00:00"/>
        <d v="2023-12-01T00:00:00"/>
        <d v="2023-12-02T00:00:00"/>
        <d v="2023-12-03T00:00:00"/>
        <d v="2023-12-04T00:00:00"/>
        <d v="2023-12-05T00:00:00"/>
        <d v="2023-12-07T00:00:00"/>
        <d v="2023-12-09T00:00:00"/>
        <d v="2023-12-14T00:00:00"/>
        <d v="2023-12-15T00:00:00"/>
        <d v="2023-12-16T00:00:00"/>
        <d v="2023-12-17T00:00:00"/>
        <d v="2023-12-20T00:00:00"/>
        <d v="2023-12-24T00:00:00"/>
        <d v="2023-12-25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4.697632754629" backgroundQuery="1" createdVersion="8" refreshedVersion="8" minRefreshableVersion="3" recordCount="0" supportSubquery="1" supportAdvancedDrill="1" xr:uid="{F12C963F-C742-4523-829F-997E623E01B2}">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4.697636921293" backgroundQuery="1" createdVersion="8" refreshedVersion="8" minRefreshableVersion="3" recordCount="0" supportSubquery="1" supportAdvancedDrill="1" xr:uid="{2BB370FC-2E3C-4C40-A9D5-E3022239E9CB}">
  <cacheSource type="external" connectionId="1"/>
  <cacheFields count="1">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4.697638425925" backgroundQuery="1" createdVersion="8" refreshedVersion="8" minRefreshableVersion="3" recordCount="0" supportSubquery="1" supportAdvancedDrill="1" xr:uid="{5F882AF7-8F14-4D61-A457-DF73CFA870CE}">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61.943274074074" backgroundQuery="1" createdVersion="3" refreshedVersion="8" minRefreshableVersion="3" recordCount="0" supportSubquery="1" supportAdvancedDrill="1" xr:uid="{DF805EA5-2C20-4A59-B6A0-FC2EBDFB460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798719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BCDE3-B565-48E4-A9C9-CDC8F87B106C}" name="Rep Satisfacion" cacheId="24"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23">
  <location ref="H66:I72"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3">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4C49B-0A34-46CD-92D4-F507DA0AA469}" name="PivotTable4"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C66:F71"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 chart="10" format="6">
      <pivotArea type="data" outline="0" fieldPosition="0">
        <references count="3">
          <reference field="4294967294" count="1" selected="0">
            <x v="0"/>
          </reference>
          <reference field="0" count="1" selected="0">
            <x v="2"/>
          </reference>
          <reference field="1" count="1" selected="0">
            <x v="1"/>
          </reference>
        </references>
      </pivotArea>
    </chartFormat>
    <chartFormat chart="10" format="7">
      <pivotArea type="data" outline="0" fieldPosition="0">
        <references count="3">
          <reference field="4294967294" count="1" selected="0">
            <x v="0"/>
          </reference>
          <reference field="0" count="1" selected="0">
            <x v="0"/>
          </reference>
          <reference field="1" count="1" selected="0">
            <x v="1"/>
          </reference>
        </references>
      </pivotArea>
    </chartFormat>
    <chartFormat chart="10" format="8">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4CF023-87E3-42E0-AB12-11A7AAECCB09}" name="Reps Amount" cacheId="3"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K50:M69" firstHeaderRow="1" firstDataRow="2" firstDataCol="1"/>
  <pivotFields count="4">
    <pivotField axis="axisRow" allDrilled="1" showAll="0" dataSourceSort="1" defaultAttributeDrillState="1">
      <items count="4">
        <item x="0"/>
        <item x="1"/>
        <item x="2"/>
        <item t="default"/>
      </items>
    </pivotField>
    <pivotField axis="axisCol" allDrilled="1" showAll="0" dataSourceSort="1" defaultAttributeDrillState="1">
      <items count="2">
        <item s="1" x="0"/>
        <item t="default"/>
      </items>
    </pivotField>
    <pivotField dataField="1" showAll="0"/>
    <pivotField axis="axisRow" allDrilled="1" showAll="0" dataSourceSort="1" defaultAttributeDrillState="1">
      <items count="16">
        <item x="0"/>
        <item x="1"/>
        <item x="2"/>
        <item x="3"/>
        <item x="4"/>
        <item x="5"/>
        <item x="6"/>
        <item x="7"/>
        <item x="8"/>
        <item x="9"/>
        <item x="10"/>
        <item x="11"/>
        <item x="12"/>
        <item x="13"/>
        <item x="14"/>
        <item t="default"/>
      </items>
    </pivotField>
  </pivotFields>
  <rowFields count="2">
    <field x="0"/>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2">
    <i>
      <x/>
    </i>
    <i t="grand">
      <x/>
    </i>
  </colItems>
  <dataFields count="1">
    <dataField fld="2"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6FA8CA-F5BC-487E-8EC4-BD86601AD67C}"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42:C48"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2">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7D5457-BB49-4E8C-B330-9FC16DE02646}" name="Rep Pivot" cacheId="1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10:E11"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41D99B-545F-4D55-9C05-64B235D53BAE}" name="Summary Pivot"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4FFA5F-209E-4283-BACD-26DE19DBF1E7}" name="WeekDay Trend" cacheId="1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7">
  <location ref="L23:M31" firstHeaderRow="1" firstDataRow="1" firstDataCol="1"/>
  <pivotFields count="3">
    <pivotField axis="axisRow" allDrilled="1" showAll="0" sortType="ascending" defaultAttributeDrillState="1">
      <items count="8">
        <item x="3"/>
        <item x="1"/>
        <item x="5"/>
        <item x="6"/>
        <item x="4"/>
        <item x="0"/>
        <item x="2"/>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5">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9C6C51-BA4C-48B3-854B-75207EAD0538}" name="Selected Rep" cacheId="2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63:A64"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16">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90DBFD-A306-46EB-B917-0CE87EB53704}" name="Monthly Trend" cacheId="1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9">
  <location ref="A24:C37" firstHeaderRow="0" firstDataRow="1" firstDataCol="1"/>
  <pivotFields count="5">
    <pivotField allDrilled="1" showAll="0" dataSourceSort="1" defaultAttributeDrillState="1"/>
    <pivotField axis="axisRow" allDrilled="1" showAll="0" dataSourceSort="1" defaultAttributeDrillState="1">
      <items count="2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D2DBAB2-5448-4B16-A4BF-8F8574715E60}" sourceName="[calls].[Representative]">
  <pivotTables>
    <pivotTable tabId="6" name="Rep Pivot"/>
    <pivotTable tabId="6" name="Monthly Trend"/>
    <pivotTable tabId="6" name="WeekDay Trend"/>
    <pivotTable tabId="6" name="Selected Rep"/>
    <pivotTable tabId="6" name="Rep Satisfacion"/>
  </pivotTables>
  <data>
    <olap pivotCacheId="27987190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9D7C358-CDED-4170-9F03-E9AEB7F5AB84}" cache="Slicer_Representative" caption="Representative" level="1" style="SlicerStyleDark3" rowHeight="7315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F137-7744-4865-A830-F1CA98DA2612}">
  <dimension ref="A3:M72"/>
  <sheetViews>
    <sheetView topLeftCell="A34" zoomScale="75" zoomScaleNormal="75" workbookViewId="0">
      <selection activeCell="R41" sqref="R41"/>
    </sheetView>
  </sheetViews>
  <sheetFormatPr defaultRowHeight="15" x14ac:dyDescent="0.25"/>
  <cols>
    <col min="1" max="1" width="13.125" bestFit="1" customWidth="1"/>
    <col min="2" max="2" width="10" bestFit="1" customWidth="1"/>
    <col min="3" max="3" width="11" bestFit="1" customWidth="1"/>
    <col min="4" max="4" width="10" bestFit="1" customWidth="1"/>
    <col min="5" max="5" width="7.625" bestFit="1" customWidth="1"/>
    <col min="6" max="6" width="10.875" bestFit="1" customWidth="1"/>
    <col min="7" max="7" width="12.625" bestFit="1" customWidth="1"/>
    <col min="8" max="8" width="13.125" bestFit="1" customWidth="1"/>
    <col min="9" max="9" width="10" bestFit="1" customWidth="1"/>
    <col min="10" max="12" width="13.125" bestFit="1" customWidth="1"/>
    <col min="13" max="13" width="10" bestFit="1" customWidth="1"/>
    <col min="14" max="16" width="6.625" bestFit="1" customWidth="1"/>
    <col min="17" max="17" width="10.875" bestFit="1" customWidth="1"/>
    <col min="18" max="26" width="15.875" bestFit="1" customWidth="1"/>
    <col min="27" max="27" width="8.375" bestFit="1" customWidth="1"/>
    <col min="28" max="53" width="9.375" bestFit="1" customWidth="1"/>
    <col min="54" max="54" width="8.625" bestFit="1" customWidth="1"/>
    <col min="55" max="83" width="9.375" bestFit="1" customWidth="1"/>
    <col min="84" max="84" width="8.75" bestFit="1" customWidth="1"/>
    <col min="85" max="112" width="9.375" bestFit="1" customWidth="1"/>
    <col min="113" max="113" width="8.5" bestFit="1" customWidth="1"/>
    <col min="114" max="137" width="9.375" bestFit="1" customWidth="1"/>
    <col min="138" max="138" width="8.875" bestFit="1" customWidth="1"/>
    <col min="139" max="160" width="9.375" bestFit="1" customWidth="1"/>
    <col min="161" max="161" width="8.5" bestFit="1" customWidth="1"/>
    <col min="162" max="183" width="9.375" bestFit="1" customWidth="1"/>
    <col min="184" max="184" width="7.875" bestFit="1" customWidth="1"/>
    <col min="185" max="200" width="9.375" bestFit="1" customWidth="1"/>
    <col min="201" max="201" width="8.75" bestFit="1" customWidth="1"/>
    <col min="202" max="222" width="9.375" bestFit="1" customWidth="1"/>
    <col min="223" max="223" width="8.75" bestFit="1" customWidth="1"/>
    <col min="224" max="249" width="10.375" bestFit="1" customWidth="1"/>
    <col min="250" max="250" width="8.5" bestFit="1" customWidth="1"/>
    <col min="251" max="270" width="10.375" bestFit="1" customWidth="1"/>
    <col min="271" max="271" width="8.875" bestFit="1" customWidth="1"/>
    <col min="272" max="290" width="10.375" bestFit="1" customWidth="1"/>
    <col min="291" max="291" width="8.875" bestFit="1" customWidth="1"/>
    <col min="292" max="292" width="10.875" bestFit="1" customWidth="1"/>
  </cols>
  <sheetData>
    <row r="3" spans="1:5" x14ac:dyDescent="0.25">
      <c r="A3" t="s">
        <v>1043</v>
      </c>
      <c r="B3" t="s">
        <v>1042</v>
      </c>
      <c r="C3" t="s">
        <v>1044</v>
      </c>
      <c r="D3" t="s">
        <v>1045</v>
      </c>
      <c r="E3" t="s">
        <v>1046</v>
      </c>
    </row>
    <row r="4" spans="1:5" x14ac:dyDescent="0.25">
      <c r="A4" s="22">
        <v>1000</v>
      </c>
      <c r="B4" s="21">
        <v>96623</v>
      </c>
      <c r="C4" s="22">
        <v>89850</v>
      </c>
      <c r="D4" s="23">
        <v>3.8854000000000033</v>
      </c>
      <c r="E4" s="22">
        <v>307</v>
      </c>
    </row>
    <row r="10" spans="1:5" x14ac:dyDescent="0.25">
      <c r="A10" t="s">
        <v>1043</v>
      </c>
      <c r="B10" t="s">
        <v>1042</v>
      </c>
      <c r="C10" t="s">
        <v>1044</v>
      </c>
      <c r="D10" t="s">
        <v>1045</v>
      </c>
      <c r="E10" t="s">
        <v>1046</v>
      </c>
    </row>
    <row r="11" spans="1:5" x14ac:dyDescent="0.25">
      <c r="A11" s="22">
        <v>218</v>
      </c>
      <c r="B11" s="21">
        <v>20581</v>
      </c>
      <c r="C11" s="22">
        <v>19300</v>
      </c>
      <c r="D11" s="23">
        <v>3.8706422018348627</v>
      </c>
      <c r="E11" s="22">
        <v>74</v>
      </c>
    </row>
    <row r="23" spans="1:13" x14ac:dyDescent="0.25">
      <c r="L23" s="24" t="s">
        <v>1060</v>
      </c>
      <c r="M23" t="s">
        <v>1043</v>
      </c>
    </row>
    <row r="24" spans="1:13" x14ac:dyDescent="0.25">
      <c r="A24" s="24" t="s">
        <v>1060</v>
      </c>
      <c r="B24" t="s">
        <v>1043</v>
      </c>
      <c r="C24" t="s">
        <v>1061</v>
      </c>
      <c r="L24" s="25" t="s">
        <v>1064</v>
      </c>
      <c r="M24" s="22">
        <v>28</v>
      </c>
    </row>
    <row r="25" spans="1:13" x14ac:dyDescent="0.25">
      <c r="A25" s="25" t="s">
        <v>1048</v>
      </c>
      <c r="B25" s="22">
        <v>19</v>
      </c>
      <c r="C25" s="22">
        <v>19</v>
      </c>
      <c r="L25" s="25" t="s">
        <v>1067</v>
      </c>
      <c r="M25" s="22">
        <v>24</v>
      </c>
    </row>
    <row r="26" spans="1:13" x14ac:dyDescent="0.25">
      <c r="A26" s="25" t="s">
        <v>1049</v>
      </c>
      <c r="B26" s="22">
        <v>10</v>
      </c>
      <c r="C26" s="22">
        <v>10</v>
      </c>
      <c r="L26" s="25" t="s">
        <v>1068</v>
      </c>
      <c r="M26" s="22">
        <v>44</v>
      </c>
    </row>
    <row r="27" spans="1:13" x14ac:dyDescent="0.25">
      <c r="A27" s="25" t="s">
        <v>1050</v>
      </c>
      <c r="B27" s="22">
        <v>40</v>
      </c>
      <c r="C27" s="22">
        <v>40</v>
      </c>
      <c r="L27" s="25" t="s">
        <v>1065</v>
      </c>
      <c r="M27" s="22">
        <v>36</v>
      </c>
    </row>
    <row r="28" spans="1:13" x14ac:dyDescent="0.25">
      <c r="A28" s="25" t="s">
        <v>1051</v>
      </c>
      <c r="B28" s="22">
        <v>40</v>
      </c>
      <c r="C28" s="22">
        <v>40</v>
      </c>
      <c r="L28" s="25" t="s">
        <v>1062</v>
      </c>
      <c r="M28" s="22">
        <v>33</v>
      </c>
    </row>
    <row r="29" spans="1:13" x14ac:dyDescent="0.25">
      <c r="A29" s="25" t="s">
        <v>1052</v>
      </c>
      <c r="B29" s="22">
        <v>13</v>
      </c>
      <c r="C29" s="22">
        <v>13</v>
      </c>
      <c r="L29" s="25" t="s">
        <v>1066</v>
      </c>
      <c r="M29" s="22">
        <v>29</v>
      </c>
    </row>
    <row r="30" spans="1:13" x14ac:dyDescent="0.25">
      <c r="A30" s="25" t="s">
        <v>1053</v>
      </c>
      <c r="B30" s="22">
        <v>12</v>
      </c>
      <c r="C30" s="22">
        <v>12</v>
      </c>
      <c r="L30" s="25" t="s">
        <v>1063</v>
      </c>
      <c r="M30" s="22">
        <v>24</v>
      </c>
    </row>
    <row r="31" spans="1:13" x14ac:dyDescent="0.25">
      <c r="A31" s="25" t="s">
        <v>1054</v>
      </c>
      <c r="B31" s="22">
        <v>9</v>
      </c>
      <c r="C31" s="22">
        <v>9</v>
      </c>
      <c r="L31" s="25" t="s">
        <v>1047</v>
      </c>
      <c r="M31" s="22">
        <v>218</v>
      </c>
    </row>
    <row r="32" spans="1:13" x14ac:dyDescent="0.25">
      <c r="A32" s="25" t="s">
        <v>1055</v>
      </c>
      <c r="B32" s="22">
        <v>13</v>
      </c>
      <c r="C32" s="22">
        <v>13</v>
      </c>
    </row>
    <row r="33" spans="1:10" x14ac:dyDescent="0.25">
      <c r="A33" s="25" t="s">
        <v>1056</v>
      </c>
      <c r="B33" s="22">
        <v>18</v>
      </c>
      <c r="C33" s="22">
        <v>18</v>
      </c>
    </row>
    <row r="34" spans="1:10" x14ac:dyDescent="0.25">
      <c r="A34" s="25" t="s">
        <v>1057</v>
      </c>
      <c r="B34" s="22">
        <v>21</v>
      </c>
      <c r="C34" s="22">
        <v>21</v>
      </c>
    </row>
    <row r="35" spans="1:10" x14ac:dyDescent="0.25">
      <c r="A35" s="25" t="s">
        <v>1058</v>
      </c>
      <c r="B35" s="22">
        <v>14</v>
      </c>
      <c r="C35" s="22">
        <v>14</v>
      </c>
    </row>
    <row r="36" spans="1:10" x14ac:dyDescent="0.25">
      <c r="A36" s="25" t="s">
        <v>1059</v>
      </c>
      <c r="B36" s="22">
        <v>9</v>
      </c>
      <c r="C36" s="22">
        <v>9</v>
      </c>
    </row>
    <row r="37" spans="1:10" x14ac:dyDescent="0.25">
      <c r="A37" s="25" t="s">
        <v>1047</v>
      </c>
      <c r="B37" s="22">
        <v>218</v>
      </c>
      <c r="C37" s="22">
        <v>218</v>
      </c>
    </row>
    <row r="38" spans="1:10" x14ac:dyDescent="0.25">
      <c r="H38" t="s">
        <v>1075</v>
      </c>
      <c r="I38" t="str">
        <f>A64</f>
        <v>R02</v>
      </c>
    </row>
    <row r="40" spans="1:10" x14ac:dyDescent="0.25">
      <c r="F40" t="s">
        <v>1069</v>
      </c>
    </row>
    <row r="41" spans="1:10" x14ac:dyDescent="0.25">
      <c r="F41" t="s">
        <v>1070</v>
      </c>
      <c r="G41" t="s">
        <v>1071</v>
      </c>
      <c r="H41" t="s">
        <v>1072</v>
      </c>
      <c r="I41" t="s">
        <v>1073</v>
      </c>
      <c r="J41" t="s">
        <v>1074</v>
      </c>
    </row>
    <row r="42" spans="1:10" x14ac:dyDescent="0.25">
      <c r="A42" s="24" t="s">
        <v>1060</v>
      </c>
      <c r="B42" t="s">
        <v>1043</v>
      </c>
      <c r="C42" t="s">
        <v>1042</v>
      </c>
      <c r="F42" t="str">
        <f>A43</f>
        <v>R01</v>
      </c>
      <c r="G42">
        <f t="shared" ref="G42:H46" si="0">B43</f>
        <v>189</v>
      </c>
      <c r="H42" s="27">
        <f t="shared" si="0"/>
        <v>18415</v>
      </c>
      <c r="I42" t="e">
        <f>IF(F42=$I$38,G42,NA())</f>
        <v>#N/A</v>
      </c>
      <c r="J42" t="e">
        <f>IF(F42=$I$38,H42,NA())</f>
        <v>#N/A</v>
      </c>
    </row>
    <row r="43" spans="1:10" x14ac:dyDescent="0.25">
      <c r="A43" s="25" t="s">
        <v>11</v>
      </c>
      <c r="B43" s="22">
        <v>189</v>
      </c>
      <c r="C43" s="21">
        <v>18415</v>
      </c>
      <c r="F43" t="str">
        <f t="shared" ref="F43:F46" si="1">A44</f>
        <v>R02</v>
      </c>
      <c r="G43">
        <f t="shared" ref="G43:G46" si="2">B44</f>
        <v>218</v>
      </c>
      <c r="H43" s="27">
        <f t="shared" si="0"/>
        <v>20581</v>
      </c>
      <c r="I43">
        <f t="shared" ref="I43:I46" si="3">IF(F43=$I$38,G43,NA())</f>
        <v>218</v>
      </c>
      <c r="J43">
        <f t="shared" ref="J43:J46" si="4">IF(F43=$I$38,H43,NA())</f>
        <v>20581</v>
      </c>
    </row>
    <row r="44" spans="1:10" x14ac:dyDescent="0.25">
      <c r="A44" s="25" t="s">
        <v>9</v>
      </c>
      <c r="B44" s="22">
        <v>218</v>
      </c>
      <c r="C44" s="21">
        <v>20581</v>
      </c>
      <c r="F44" t="str">
        <f t="shared" si="1"/>
        <v>R03</v>
      </c>
      <c r="G44">
        <f t="shared" si="2"/>
        <v>207</v>
      </c>
      <c r="H44" s="27">
        <f t="shared" si="0"/>
        <v>20872</v>
      </c>
      <c r="I44" t="e">
        <f t="shared" si="3"/>
        <v>#N/A</v>
      </c>
      <c r="J44" t="e">
        <f t="shared" si="4"/>
        <v>#N/A</v>
      </c>
    </row>
    <row r="45" spans="1:10" x14ac:dyDescent="0.25">
      <c r="A45" s="25" t="s">
        <v>6</v>
      </c>
      <c r="B45" s="22">
        <v>207</v>
      </c>
      <c r="C45" s="21">
        <v>20872</v>
      </c>
      <c r="F45" t="str">
        <f t="shared" si="1"/>
        <v>R04</v>
      </c>
      <c r="G45">
        <f t="shared" si="2"/>
        <v>186</v>
      </c>
      <c r="H45" s="27">
        <f t="shared" si="0"/>
        <v>16651</v>
      </c>
      <c r="I45" t="e">
        <f t="shared" si="3"/>
        <v>#N/A</v>
      </c>
      <c r="J45" t="e">
        <f t="shared" si="4"/>
        <v>#N/A</v>
      </c>
    </row>
    <row r="46" spans="1:10" x14ac:dyDescent="0.25">
      <c r="A46" s="25" t="s">
        <v>13</v>
      </c>
      <c r="B46" s="22">
        <v>186</v>
      </c>
      <c r="C46" s="21">
        <v>16651</v>
      </c>
      <c r="F46" t="str">
        <f t="shared" si="1"/>
        <v>R05</v>
      </c>
      <c r="G46">
        <f t="shared" si="2"/>
        <v>200</v>
      </c>
      <c r="H46" s="27">
        <f t="shared" si="0"/>
        <v>20104</v>
      </c>
      <c r="I46" t="e">
        <f t="shared" si="3"/>
        <v>#N/A</v>
      </c>
      <c r="J46" t="e">
        <f t="shared" si="4"/>
        <v>#N/A</v>
      </c>
    </row>
    <row r="47" spans="1:10" x14ac:dyDescent="0.25">
      <c r="A47" s="25" t="s">
        <v>10</v>
      </c>
      <c r="B47" s="22">
        <v>200</v>
      </c>
      <c r="C47" s="21">
        <v>20104</v>
      </c>
    </row>
    <row r="48" spans="1:10" x14ac:dyDescent="0.25">
      <c r="A48" s="25" t="s">
        <v>1047</v>
      </c>
      <c r="B48" s="22">
        <v>1000</v>
      </c>
      <c r="C48" s="21">
        <v>96623</v>
      </c>
    </row>
    <row r="50" spans="1:13" x14ac:dyDescent="0.25">
      <c r="K50" s="24" t="s">
        <v>1042</v>
      </c>
      <c r="L50" s="24" t="s">
        <v>1076</v>
      </c>
    </row>
    <row r="51" spans="1:13" x14ac:dyDescent="0.25">
      <c r="K51" s="24" t="s">
        <v>1060</v>
      </c>
      <c r="L51" t="s">
        <v>13</v>
      </c>
      <c r="M51" t="s">
        <v>1047</v>
      </c>
    </row>
    <row r="52" spans="1:13" x14ac:dyDescent="0.25">
      <c r="D52" t="s">
        <v>1079</v>
      </c>
      <c r="K52" s="25" t="s">
        <v>1002</v>
      </c>
      <c r="L52" s="21">
        <v>3495</v>
      </c>
      <c r="M52" s="21">
        <v>3495</v>
      </c>
    </row>
    <row r="53" spans="1:13" x14ac:dyDescent="0.25">
      <c r="K53" s="28" t="s">
        <v>20</v>
      </c>
      <c r="L53" s="21">
        <v>739</v>
      </c>
      <c r="M53" s="21">
        <v>739</v>
      </c>
    </row>
    <row r="54" spans="1:13" x14ac:dyDescent="0.25">
      <c r="D54" t="s">
        <v>1080</v>
      </c>
      <c r="E54" s="29">
        <f>A11/A4</f>
        <v>0.218</v>
      </c>
      <c r="K54" s="28" t="s">
        <v>12</v>
      </c>
      <c r="L54" s="21">
        <v>884</v>
      </c>
      <c r="M54" s="21">
        <v>884</v>
      </c>
    </row>
    <row r="55" spans="1:13" x14ac:dyDescent="0.25">
      <c r="D55" t="s">
        <v>1083</v>
      </c>
      <c r="E55">
        <f>_xlfn.XLOOKUP(A64,F42:F46,G42:G46)</f>
        <v>218</v>
      </c>
      <c r="K55" s="28" t="s">
        <v>8</v>
      </c>
      <c r="L55" s="21">
        <v>1043</v>
      </c>
      <c r="M55" s="21">
        <v>1043</v>
      </c>
    </row>
    <row r="56" spans="1:13" x14ac:dyDescent="0.25">
      <c r="D56" t="s">
        <v>1072</v>
      </c>
      <c r="E56">
        <f>_xlfn.XLOOKUP(A64,F42:F46,H42:H46)</f>
        <v>20581</v>
      </c>
      <c r="K56" s="28" t="s">
        <v>16</v>
      </c>
      <c r="L56" s="21">
        <v>829</v>
      </c>
      <c r="M56" s="21">
        <v>829</v>
      </c>
    </row>
    <row r="57" spans="1:13" x14ac:dyDescent="0.25">
      <c r="K57" s="25" t="s">
        <v>1001</v>
      </c>
      <c r="L57" s="21">
        <v>7379</v>
      </c>
      <c r="M57" s="21">
        <v>7379</v>
      </c>
    </row>
    <row r="58" spans="1:13" x14ac:dyDescent="0.25">
      <c r="D58" t="s">
        <v>1081</v>
      </c>
      <c r="E58">
        <f>_xlfn.RANK.AVG(E55,G42:G46)</f>
        <v>1</v>
      </c>
      <c r="K58" s="28" t="s">
        <v>24</v>
      </c>
      <c r="L58" s="21">
        <v>990</v>
      </c>
      <c r="M58" s="21">
        <v>990</v>
      </c>
    </row>
    <row r="59" spans="1:13" x14ac:dyDescent="0.25">
      <c r="D59" t="s">
        <v>1082</v>
      </c>
      <c r="E59">
        <f>_xlfn.RANK.AVG(E56,H42:H46)</f>
        <v>2</v>
      </c>
      <c r="K59" s="28" t="s">
        <v>15</v>
      </c>
      <c r="L59" s="21">
        <v>1426</v>
      </c>
      <c r="M59" s="21">
        <v>1426</v>
      </c>
    </row>
    <row r="60" spans="1:13" x14ac:dyDescent="0.25">
      <c r="E60" t="s">
        <v>1078</v>
      </c>
      <c r="K60" s="28" t="s">
        <v>5</v>
      </c>
      <c r="L60" s="21">
        <v>940</v>
      </c>
      <c r="M60" s="21">
        <v>940</v>
      </c>
    </row>
    <row r="61" spans="1:13" x14ac:dyDescent="0.25">
      <c r="D61" t="s">
        <v>1084</v>
      </c>
      <c r="K61" s="28" t="s">
        <v>18</v>
      </c>
      <c r="L61" s="21">
        <v>1314</v>
      </c>
      <c r="M61" s="21">
        <v>1314</v>
      </c>
    </row>
    <row r="62" spans="1:13" x14ac:dyDescent="0.25">
      <c r="E62" t="str">
        <f>"% of calls:"&amp;TEXT(E54,"0%")</f>
        <v>% of calls:22%</v>
      </c>
      <c r="K62" s="28" t="s">
        <v>14</v>
      </c>
      <c r="L62" s="21">
        <v>1863</v>
      </c>
      <c r="M62" s="21">
        <v>1863</v>
      </c>
    </row>
    <row r="63" spans="1:13" x14ac:dyDescent="0.25">
      <c r="A63" s="24" t="s">
        <v>1060</v>
      </c>
      <c r="E63" t="str">
        <f>IF(COUNTA(A64:A68)&gt;1,"","Call Rank:"&amp;E58)</f>
        <v>Call Rank:1</v>
      </c>
      <c r="K63" s="28" t="s">
        <v>19</v>
      </c>
      <c r="L63" s="21">
        <v>846</v>
      </c>
      <c r="M63" s="21">
        <v>846</v>
      </c>
    </row>
    <row r="64" spans="1:13" x14ac:dyDescent="0.25">
      <c r="A64" s="26" t="s">
        <v>9</v>
      </c>
      <c r="E64" t="str">
        <f>IF(COUNTA(A64:A68)&gt;1,"","Amount Rank:"&amp;E59)</f>
        <v>Amount Rank:2</v>
      </c>
      <c r="G64" t="s">
        <v>1085</v>
      </c>
      <c r="H64">
        <f>_xlfn.XLOOKUP(A64,Assets!$E$3:$E$7,Assets!$F$3:$F$7)</f>
        <v>0</v>
      </c>
      <c r="K64" s="25" t="s">
        <v>1000</v>
      </c>
      <c r="L64" s="21">
        <v>5777</v>
      </c>
      <c r="M64" s="21">
        <v>5777</v>
      </c>
    </row>
    <row r="65" spans="3:13" x14ac:dyDescent="0.25">
      <c r="K65" s="28" t="s">
        <v>17</v>
      </c>
      <c r="L65" s="21">
        <v>987</v>
      </c>
      <c r="M65" s="21">
        <v>987</v>
      </c>
    </row>
    <row r="66" spans="3:13" x14ac:dyDescent="0.25">
      <c r="C66" s="24" t="s">
        <v>1043</v>
      </c>
      <c r="D66" s="24" t="s">
        <v>1076</v>
      </c>
      <c r="H66" s="24" t="s">
        <v>1060</v>
      </c>
      <c r="I66" t="s">
        <v>1043</v>
      </c>
      <c r="K66" s="28" t="s">
        <v>23</v>
      </c>
      <c r="L66" s="21">
        <v>1722</v>
      </c>
      <c r="M66" s="21">
        <v>1722</v>
      </c>
    </row>
    <row r="67" spans="3:13" x14ac:dyDescent="0.25">
      <c r="C67" s="24" t="s">
        <v>1060</v>
      </c>
      <c r="D67" t="s">
        <v>999</v>
      </c>
      <c r="E67" t="s">
        <v>998</v>
      </c>
      <c r="F67" t="s">
        <v>1047</v>
      </c>
      <c r="H67" s="25">
        <v>1</v>
      </c>
      <c r="I67" s="22">
        <v>3</v>
      </c>
      <c r="K67" s="28" t="s">
        <v>7</v>
      </c>
      <c r="L67" s="21">
        <v>1156</v>
      </c>
      <c r="M67" s="21">
        <v>1156</v>
      </c>
    </row>
    <row r="68" spans="3:13" x14ac:dyDescent="0.25">
      <c r="C68" s="25" t="s">
        <v>1002</v>
      </c>
      <c r="D68" s="22">
        <v>144</v>
      </c>
      <c r="E68" s="22">
        <v>132</v>
      </c>
      <c r="F68" s="22">
        <v>276</v>
      </c>
      <c r="H68" s="25">
        <v>2</v>
      </c>
      <c r="I68" s="22">
        <v>19</v>
      </c>
      <c r="K68" s="28" t="s">
        <v>22</v>
      </c>
      <c r="L68" s="21">
        <v>1135</v>
      </c>
      <c r="M68" s="21">
        <v>1135</v>
      </c>
    </row>
    <row r="69" spans="3:13" x14ac:dyDescent="0.25">
      <c r="C69" s="25" t="s">
        <v>1001</v>
      </c>
      <c r="D69" s="22">
        <v>326</v>
      </c>
      <c r="E69" s="22">
        <v>63</v>
      </c>
      <c r="F69" s="22">
        <v>389</v>
      </c>
      <c r="H69" s="25">
        <v>3</v>
      </c>
      <c r="I69" s="22">
        <v>35</v>
      </c>
      <c r="K69" s="28" t="s">
        <v>21</v>
      </c>
      <c r="L69" s="21">
        <v>777</v>
      </c>
      <c r="M69" s="21">
        <v>777</v>
      </c>
    </row>
    <row r="70" spans="3:13" x14ac:dyDescent="0.25">
      <c r="C70" s="25" t="s">
        <v>1000</v>
      </c>
      <c r="D70" s="22">
        <v>129</v>
      </c>
      <c r="E70" s="22">
        <v>206</v>
      </c>
      <c r="F70" s="22">
        <v>335</v>
      </c>
      <c r="H70" s="25">
        <v>4</v>
      </c>
      <c r="I70" s="22">
        <v>87</v>
      </c>
    </row>
    <row r="71" spans="3:13" x14ac:dyDescent="0.25">
      <c r="C71" s="25" t="s">
        <v>1047</v>
      </c>
      <c r="D71" s="22">
        <v>599</v>
      </c>
      <c r="E71" s="22">
        <v>401</v>
      </c>
      <c r="F71" s="22">
        <v>1000</v>
      </c>
      <c r="H71" s="25">
        <v>5</v>
      </c>
      <c r="I71" s="22">
        <v>74</v>
      </c>
    </row>
    <row r="72" spans="3:13" x14ac:dyDescent="0.25">
      <c r="H72" s="25" t="s">
        <v>1047</v>
      </c>
      <c r="I72" s="22">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80" zoomScaleNormal="80" workbookViewId="0">
      <selection activeCell="L17" sqref="L17"/>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95011-2162-48E2-A182-5F9EB7447681}">
  <dimension ref="O3:U21"/>
  <sheetViews>
    <sheetView tabSelected="1" zoomScale="50" zoomScaleNormal="50" workbookViewId="0">
      <selection activeCell="R9" sqref="R9"/>
    </sheetView>
  </sheetViews>
  <sheetFormatPr defaultRowHeight="15" x14ac:dyDescent="0.25"/>
  <cols>
    <col min="1" max="1" width="3.75" style="20" customWidth="1"/>
    <col min="2" max="2" width="3.5" style="20" customWidth="1"/>
    <col min="3" max="4" width="9" style="20"/>
    <col min="5" max="5" width="4.375" style="20" customWidth="1"/>
    <col min="6" max="14" width="9" style="20"/>
    <col min="15" max="15" width="17.625" style="20" bestFit="1" customWidth="1"/>
    <col min="16" max="20" width="12.25" style="20" bestFit="1" customWidth="1"/>
    <col min="21" max="21" width="14.125" style="20" bestFit="1" customWidth="1"/>
    <col min="22" max="22" width="9.75" style="20" bestFit="1" customWidth="1"/>
    <col min="23" max="23" width="9" style="20"/>
    <col min="24" max="28" width="10.375" style="20" bestFit="1" customWidth="1"/>
    <col min="29" max="29" width="12" style="20" bestFit="1" customWidth="1"/>
    <col min="30" max="16384" width="9" style="20"/>
  </cols>
  <sheetData>
    <row r="3" spans="15:21" ht="26.25" x14ac:dyDescent="0.4">
      <c r="O3" s="30"/>
      <c r="P3" s="31" t="s">
        <v>11</v>
      </c>
      <c r="Q3" s="31" t="s">
        <v>9</v>
      </c>
      <c r="R3" s="31" t="s">
        <v>6</v>
      </c>
      <c r="S3" s="31" t="s">
        <v>13</v>
      </c>
      <c r="T3" s="31" t="s">
        <v>10</v>
      </c>
      <c r="U3" s="32" t="s">
        <v>1077</v>
      </c>
    </row>
    <row r="4" spans="15:21" ht="26.25" x14ac:dyDescent="0.4">
      <c r="O4" s="33" t="s">
        <v>1002</v>
      </c>
      <c r="P4" s="34">
        <v>5483</v>
      </c>
      <c r="Q4" s="34">
        <v>5483</v>
      </c>
      <c r="R4" s="34">
        <v>5483</v>
      </c>
      <c r="S4" s="34">
        <v>5483</v>
      </c>
      <c r="T4" s="34">
        <v>5483</v>
      </c>
      <c r="U4" s="35">
        <v>26061</v>
      </c>
    </row>
    <row r="5" spans="15:21" ht="26.25" x14ac:dyDescent="0.4">
      <c r="O5" s="36" t="s">
        <v>20</v>
      </c>
      <c r="P5" s="37">
        <v>891</v>
      </c>
      <c r="Q5" s="37">
        <v>1332</v>
      </c>
      <c r="R5" s="37">
        <v>1282</v>
      </c>
      <c r="S5" s="37">
        <v>739</v>
      </c>
      <c r="T5" s="37">
        <v>560</v>
      </c>
      <c r="U5" s="38">
        <v>4804</v>
      </c>
    </row>
    <row r="6" spans="15:21" ht="26.25" x14ac:dyDescent="0.4">
      <c r="O6" s="36" t="s">
        <v>12</v>
      </c>
      <c r="P6" s="37">
        <v>1991</v>
      </c>
      <c r="Q6" s="37">
        <v>1886</v>
      </c>
      <c r="R6" s="37">
        <v>1206</v>
      </c>
      <c r="S6" s="37">
        <v>884</v>
      </c>
      <c r="T6" s="37">
        <v>1722</v>
      </c>
      <c r="U6" s="38">
        <v>7689</v>
      </c>
    </row>
    <row r="7" spans="15:21" ht="26.25" x14ac:dyDescent="0.4">
      <c r="O7" s="36" t="s">
        <v>8</v>
      </c>
      <c r="P7" s="37">
        <v>1163</v>
      </c>
      <c r="Q7" s="37">
        <v>1180</v>
      </c>
      <c r="R7" s="37">
        <v>1616</v>
      </c>
      <c r="S7" s="37">
        <v>1043</v>
      </c>
      <c r="T7" s="37">
        <v>1747</v>
      </c>
      <c r="U7" s="38">
        <v>6749</v>
      </c>
    </row>
    <row r="8" spans="15:21" ht="26.25" x14ac:dyDescent="0.4">
      <c r="O8" s="36" t="s">
        <v>16</v>
      </c>
      <c r="P8" s="37">
        <v>1438</v>
      </c>
      <c r="Q8" s="37">
        <v>1616</v>
      </c>
      <c r="R8" s="37">
        <v>866</v>
      </c>
      <c r="S8" s="37">
        <v>829</v>
      </c>
      <c r="T8" s="37">
        <v>2070</v>
      </c>
      <c r="U8" s="38">
        <v>6819</v>
      </c>
    </row>
    <row r="9" spans="15:21" ht="26.25" x14ac:dyDescent="0.4">
      <c r="O9" s="33" t="s">
        <v>1001</v>
      </c>
      <c r="P9" s="34">
        <v>7024</v>
      </c>
      <c r="Q9" s="34">
        <v>7024</v>
      </c>
      <c r="R9" s="34">
        <v>7024</v>
      </c>
      <c r="S9" s="34">
        <v>7024</v>
      </c>
      <c r="T9" s="34">
        <v>7024</v>
      </c>
      <c r="U9" s="35">
        <v>37849</v>
      </c>
    </row>
    <row r="10" spans="15:21" ht="26.25" x14ac:dyDescent="0.4">
      <c r="O10" s="36" t="s">
        <v>24</v>
      </c>
      <c r="P10" s="37">
        <v>1233</v>
      </c>
      <c r="Q10" s="37">
        <v>223</v>
      </c>
      <c r="R10" s="37">
        <v>1680</v>
      </c>
      <c r="S10" s="37">
        <v>990</v>
      </c>
      <c r="T10" s="37">
        <v>1508</v>
      </c>
      <c r="U10" s="38">
        <v>5634</v>
      </c>
    </row>
    <row r="11" spans="15:21" ht="26.25" x14ac:dyDescent="0.4">
      <c r="O11" s="36" t="s">
        <v>15</v>
      </c>
      <c r="P11" s="37">
        <v>1598</v>
      </c>
      <c r="Q11" s="37">
        <v>1907</v>
      </c>
      <c r="R11" s="37">
        <v>869</v>
      </c>
      <c r="S11" s="37">
        <v>1426</v>
      </c>
      <c r="T11" s="37">
        <v>1416</v>
      </c>
      <c r="U11" s="38">
        <v>7216</v>
      </c>
    </row>
    <row r="12" spans="15:21" ht="26.25" x14ac:dyDescent="0.4">
      <c r="O12" s="36" t="s">
        <v>5</v>
      </c>
      <c r="P12" s="37">
        <v>900</v>
      </c>
      <c r="Q12" s="37">
        <v>1016</v>
      </c>
      <c r="R12" s="37">
        <v>960</v>
      </c>
      <c r="S12" s="37">
        <v>940</v>
      </c>
      <c r="T12" s="37">
        <v>1193</v>
      </c>
      <c r="U12" s="38">
        <v>5009</v>
      </c>
    </row>
    <row r="13" spans="15:21" ht="26.25" x14ac:dyDescent="0.4">
      <c r="O13" s="36" t="s">
        <v>18</v>
      </c>
      <c r="P13" s="37">
        <v>900</v>
      </c>
      <c r="Q13" s="37">
        <v>1470</v>
      </c>
      <c r="R13" s="37">
        <v>1617</v>
      </c>
      <c r="S13" s="37">
        <v>1314</v>
      </c>
      <c r="T13" s="37">
        <v>941</v>
      </c>
      <c r="U13" s="38">
        <v>6242</v>
      </c>
    </row>
    <row r="14" spans="15:21" ht="26.25" x14ac:dyDescent="0.4">
      <c r="O14" s="36" t="s">
        <v>14</v>
      </c>
      <c r="P14" s="37">
        <v>1255</v>
      </c>
      <c r="Q14" s="37">
        <v>516</v>
      </c>
      <c r="R14" s="37">
        <v>1874</v>
      </c>
      <c r="S14" s="37">
        <v>1863</v>
      </c>
      <c r="T14" s="37">
        <v>1722</v>
      </c>
      <c r="U14" s="38">
        <v>7230</v>
      </c>
    </row>
    <row r="15" spans="15:21" ht="26.25" x14ac:dyDescent="0.4">
      <c r="O15" s="36" t="s">
        <v>19</v>
      </c>
      <c r="P15" s="37">
        <v>1138</v>
      </c>
      <c r="Q15" s="37">
        <v>1898</v>
      </c>
      <c r="R15" s="37">
        <v>1482</v>
      </c>
      <c r="S15" s="37">
        <v>846</v>
      </c>
      <c r="T15" s="37">
        <v>1154</v>
      </c>
      <c r="U15" s="38">
        <v>6518</v>
      </c>
    </row>
    <row r="16" spans="15:21" ht="26.25" x14ac:dyDescent="0.4">
      <c r="O16" s="33" t="s">
        <v>1000</v>
      </c>
      <c r="P16" s="34">
        <v>5908</v>
      </c>
      <c r="Q16" s="34">
        <v>5908</v>
      </c>
      <c r="R16" s="34">
        <v>5908</v>
      </c>
      <c r="S16" s="34">
        <v>5908</v>
      </c>
      <c r="T16" s="34">
        <v>5908</v>
      </c>
      <c r="U16" s="35">
        <v>32713</v>
      </c>
    </row>
    <row r="17" spans="15:21" ht="26.25" x14ac:dyDescent="0.4">
      <c r="O17" s="36" t="s">
        <v>17</v>
      </c>
      <c r="P17" s="37">
        <v>1655</v>
      </c>
      <c r="Q17" s="37">
        <v>805</v>
      </c>
      <c r="R17" s="37">
        <v>2263</v>
      </c>
      <c r="S17" s="37">
        <v>987</v>
      </c>
      <c r="T17" s="37">
        <v>1075</v>
      </c>
      <c r="U17" s="38">
        <v>6785</v>
      </c>
    </row>
    <row r="18" spans="15:21" ht="26.25" x14ac:dyDescent="0.4">
      <c r="O18" s="36" t="s">
        <v>23</v>
      </c>
      <c r="P18" s="37">
        <v>1104</v>
      </c>
      <c r="Q18" s="37">
        <v>2280</v>
      </c>
      <c r="R18" s="37">
        <v>1445</v>
      </c>
      <c r="S18" s="37">
        <v>1722</v>
      </c>
      <c r="T18" s="37">
        <v>1196</v>
      </c>
      <c r="U18" s="38">
        <v>7747</v>
      </c>
    </row>
    <row r="19" spans="15:21" ht="26.25" x14ac:dyDescent="0.4">
      <c r="O19" s="36" t="s">
        <v>7</v>
      </c>
      <c r="P19" s="37">
        <v>372</v>
      </c>
      <c r="Q19" s="37">
        <v>1818</v>
      </c>
      <c r="R19" s="37">
        <v>1346</v>
      </c>
      <c r="S19" s="37">
        <v>1156</v>
      </c>
      <c r="T19" s="37">
        <v>1484</v>
      </c>
      <c r="U19" s="38">
        <v>6176</v>
      </c>
    </row>
    <row r="20" spans="15:21" ht="26.25" x14ac:dyDescent="0.4">
      <c r="O20" s="36" t="s">
        <v>22</v>
      </c>
      <c r="P20" s="37">
        <v>1415</v>
      </c>
      <c r="Q20" s="37">
        <v>1271</v>
      </c>
      <c r="R20" s="37">
        <v>1214</v>
      </c>
      <c r="S20" s="37">
        <v>1135</v>
      </c>
      <c r="T20" s="37">
        <v>1566</v>
      </c>
      <c r="U20" s="38">
        <v>6601</v>
      </c>
    </row>
    <row r="21" spans="15:21" ht="26.25" x14ac:dyDescent="0.4">
      <c r="O21" s="39" t="s">
        <v>21</v>
      </c>
      <c r="P21" s="40">
        <v>1362</v>
      </c>
      <c r="Q21" s="40">
        <v>1363</v>
      </c>
      <c r="R21" s="40">
        <v>1152</v>
      </c>
      <c r="S21" s="40">
        <v>777</v>
      </c>
      <c r="T21" s="40">
        <v>750</v>
      </c>
      <c r="U21" s="41">
        <v>5404</v>
      </c>
    </row>
  </sheetData>
  <conditionalFormatting sqref="P4:T4">
    <cfRule type="dataBar" priority="48">
      <dataBar>
        <cfvo type="min"/>
        <cfvo type="max"/>
        <color rgb="FF63C384"/>
      </dataBar>
      <extLst>
        <ext xmlns:x14="http://schemas.microsoft.com/office/spreadsheetml/2009/9/main" uri="{B025F937-C7B1-47D3-B67F-A62EFF666E3E}">
          <x14:id>{DDEE72E1-1764-4D77-BA89-94C5798CAD6E}</x14:id>
        </ext>
      </extLst>
    </cfRule>
  </conditionalFormatting>
  <conditionalFormatting sqref="P4:T21">
    <cfRule type="dataBar" priority="49">
      <dataBar>
        <cfvo type="min"/>
        <cfvo type="max"/>
        <color rgb="FF638EC6"/>
      </dataBar>
      <extLst>
        <ext xmlns:x14="http://schemas.microsoft.com/office/spreadsheetml/2009/9/main" uri="{B025F937-C7B1-47D3-B67F-A62EFF666E3E}">
          <x14:id>{5AE01C1C-9D6A-4235-B9D3-AD451A9E128F}</x14:id>
        </ext>
      </extLst>
    </cfRule>
  </conditionalFormatting>
  <conditionalFormatting sqref="P5:T8">
    <cfRule type="dataBar" priority="46">
      <dataBar>
        <cfvo type="min"/>
        <cfvo type="max"/>
        <color rgb="FF638EC6"/>
      </dataBar>
      <extLst>
        <ext xmlns:x14="http://schemas.microsoft.com/office/spreadsheetml/2009/9/main" uri="{B025F937-C7B1-47D3-B67F-A62EFF666E3E}">
          <x14:id>{7F9743A7-1F89-4D98-9BA4-8D59CB667DD5}</x14:id>
        </ext>
      </extLst>
    </cfRule>
  </conditionalFormatting>
  <conditionalFormatting sqref="P5:T21">
    <cfRule type="dataBar" priority="47">
      <dataBar>
        <cfvo type="min"/>
        <cfvo type="max"/>
        <color rgb="FF638EC6"/>
      </dataBar>
      <extLst>
        <ext xmlns:x14="http://schemas.microsoft.com/office/spreadsheetml/2009/9/main" uri="{B025F937-C7B1-47D3-B67F-A62EFF666E3E}">
          <x14:id>{41DC97B0-3999-470C-BA27-D024E9F7882B}</x14:id>
        </ext>
      </extLst>
    </cfRule>
  </conditionalFormatting>
  <conditionalFormatting sqref="P9:T9">
    <cfRule type="dataBar" priority="38">
      <dataBar>
        <cfvo type="min"/>
        <cfvo type="max"/>
        <color rgb="FF63C384"/>
      </dataBar>
      <extLst>
        <ext xmlns:x14="http://schemas.microsoft.com/office/spreadsheetml/2009/9/main" uri="{B025F937-C7B1-47D3-B67F-A62EFF666E3E}">
          <x14:id>{5BD2873F-0B4C-42D8-98C5-2A752FA9D156}</x14:id>
        </ext>
      </extLst>
    </cfRule>
  </conditionalFormatting>
  <conditionalFormatting sqref="P10:T15">
    <cfRule type="dataBar" priority="31">
      <dataBar>
        <cfvo type="min"/>
        <cfvo type="max"/>
        <color rgb="FF638EC6"/>
      </dataBar>
      <extLst>
        <ext xmlns:x14="http://schemas.microsoft.com/office/spreadsheetml/2009/9/main" uri="{B025F937-C7B1-47D3-B67F-A62EFF666E3E}">
          <x14:id>{AF20F669-375B-491C-9E64-CF9F234D8BC4}</x14:id>
        </ext>
      </extLst>
    </cfRule>
  </conditionalFormatting>
  <conditionalFormatting sqref="P16:T16">
    <cfRule type="dataBar" priority="32">
      <dataBar>
        <cfvo type="min"/>
        <cfvo type="max"/>
        <color rgb="FF63C384"/>
      </dataBar>
      <extLst>
        <ext xmlns:x14="http://schemas.microsoft.com/office/spreadsheetml/2009/9/main" uri="{B025F937-C7B1-47D3-B67F-A62EFF666E3E}">
          <x14:id>{E3577F00-88A9-43B4-834F-74F5A1963E23}</x14:id>
        </ext>
      </extLst>
    </cfRule>
  </conditionalFormatting>
  <conditionalFormatting sqref="P17:T21">
    <cfRule type="dataBar" priority="3">
      <dataBar>
        <cfvo type="num" val="0"/>
        <cfvo type="formula" val="MAX($P$4:$T$21)*2"/>
        <color theme="1" tint="0.14999847407452621"/>
      </dataBar>
      <extLst>
        <ext xmlns:x14="http://schemas.microsoft.com/office/spreadsheetml/2009/9/main" uri="{B025F937-C7B1-47D3-B67F-A62EFF666E3E}">
          <x14:id>{8DF7E9B2-22BB-4C61-9AB8-F5D4CDB8F45B}</x14:id>
        </ext>
      </extLst>
    </cfRule>
  </conditionalFormatting>
  <pageMargins left="0.7" right="0.7" top="0.75" bottom="0.75" header="0.3" footer="0.3"/>
  <pageSetup scale="95" fitToWidth="0" fitToHeight="0"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1" id="{12A94876-B6DA-475C-9884-37DF0C4FD60A}">
            <xm:f>P$3=Pivot!$A$64</xm:f>
            <x14:dxf>
              <fill>
                <patternFill patternType="solid">
                  <bgColor theme="8" tint="0.59996337778862885"/>
                </patternFill>
              </fill>
              <border>
                <left style="thin">
                  <color theme="1"/>
                </left>
                <right style="thin">
                  <color theme="1"/>
                </right>
                <vertical/>
                <horizontal/>
              </border>
            </x14:dxf>
          </x14:cfRule>
          <xm:sqref>P3:T21</xm:sqref>
        </x14:conditionalFormatting>
        <x14:conditionalFormatting xmlns:xm="http://schemas.microsoft.com/office/excel/2006/main">
          <x14:cfRule type="dataBar" id="{DDEE72E1-1764-4D77-BA89-94C5798CAD6E}">
            <x14:dataBar minLength="0" maxLength="100" gradient="0">
              <x14:cfvo type="autoMin"/>
              <x14:cfvo type="autoMax"/>
              <x14:negativeFillColor rgb="FFFF0000"/>
              <x14:axisColor rgb="FF000000"/>
            </x14:dataBar>
          </x14:cfRule>
          <xm:sqref>P4:T4</xm:sqref>
        </x14:conditionalFormatting>
        <x14:conditionalFormatting xmlns:xm="http://schemas.microsoft.com/office/excel/2006/main">
          <x14:cfRule type="dataBar" id="{5AE01C1C-9D6A-4235-B9D3-AD451A9E128F}">
            <x14:dataBar minLength="0" maxLength="100" gradient="0">
              <x14:cfvo type="autoMin"/>
              <x14:cfvo type="autoMax"/>
              <x14:negativeFillColor rgb="FFFF0000"/>
              <x14:axisColor rgb="FF000000"/>
            </x14:dataBar>
          </x14:cfRule>
          <xm:sqref>P4:T21</xm:sqref>
        </x14:conditionalFormatting>
        <x14:conditionalFormatting xmlns:xm="http://schemas.microsoft.com/office/excel/2006/main">
          <x14:cfRule type="dataBar" id="{7F9743A7-1F89-4D98-9BA4-8D59CB667DD5}">
            <x14:dataBar minLength="0" maxLength="100" gradient="0">
              <x14:cfvo type="autoMin"/>
              <x14:cfvo type="autoMax"/>
              <x14:negativeFillColor rgb="FFFF0000"/>
              <x14:axisColor rgb="FF000000"/>
            </x14:dataBar>
          </x14:cfRule>
          <xm:sqref>P5:T8</xm:sqref>
        </x14:conditionalFormatting>
        <x14:conditionalFormatting xmlns:xm="http://schemas.microsoft.com/office/excel/2006/main">
          <x14:cfRule type="dataBar" id="{41DC97B0-3999-470C-BA27-D024E9F7882B}">
            <x14:dataBar minLength="0" maxLength="100" border="1" negativeBarBorderColorSameAsPositive="0">
              <x14:cfvo type="autoMin"/>
              <x14:cfvo type="autoMax"/>
              <x14:borderColor rgb="FF638EC6"/>
              <x14:negativeFillColor rgb="FFFF0000"/>
              <x14:negativeBorderColor rgb="FFFF0000"/>
              <x14:axisColor rgb="FF000000"/>
            </x14:dataBar>
          </x14:cfRule>
          <xm:sqref>P5:T21</xm:sqref>
        </x14:conditionalFormatting>
        <x14:conditionalFormatting xmlns:xm="http://schemas.microsoft.com/office/excel/2006/main">
          <x14:cfRule type="dataBar" id="{5BD2873F-0B4C-42D8-98C5-2A752FA9D156}">
            <x14:dataBar minLength="0" maxLength="100" gradient="0">
              <x14:cfvo type="autoMin"/>
              <x14:cfvo type="autoMax"/>
              <x14:negativeFillColor rgb="FFFF0000"/>
              <x14:axisColor rgb="FF000000"/>
            </x14:dataBar>
          </x14:cfRule>
          <xm:sqref>P9:T9</xm:sqref>
        </x14:conditionalFormatting>
        <x14:conditionalFormatting xmlns:xm="http://schemas.microsoft.com/office/excel/2006/main">
          <x14:cfRule type="dataBar" id="{AF20F669-375B-491C-9E64-CF9F234D8BC4}">
            <x14:dataBar minLength="0" maxLength="100" gradient="0">
              <x14:cfvo type="autoMin"/>
              <x14:cfvo type="autoMax"/>
              <x14:negativeFillColor rgb="FFFF0000"/>
              <x14:axisColor rgb="FF000000"/>
            </x14:dataBar>
          </x14:cfRule>
          <xm:sqref>P10:T15</xm:sqref>
        </x14:conditionalFormatting>
        <x14:conditionalFormatting xmlns:xm="http://schemas.microsoft.com/office/excel/2006/main">
          <x14:cfRule type="dataBar" id="{E3577F00-88A9-43B4-834F-74F5A1963E23}">
            <x14:dataBar minLength="0" maxLength="100" gradient="0">
              <x14:cfvo type="autoMin"/>
              <x14:cfvo type="autoMax"/>
              <x14:negativeFillColor rgb="FFFF0000"/>
              <x14:axisColor rgb="FF000000"/>
            </x14:dataBar>
          </x14:cfRule>
          <xm:sqref>P16:T16</xm:sqref>
        </x14:conditionalFormatting>
        <x14:conditionalFormatting xmlns:xm="http://schemas.microsoft.com/office/excel/2006/main">
          <x14:cfRule type="dataBar" id="{8DF7E9B2-22BB-4C61-9AB8-F5D4CDB8F45B}">
            <x14:dataBar minLength="0" maxLength="100" gradient="0">
              <x14:cfvo type="num">
                <xm:f>0</xm:f>
              </x14:cfvo>
              <x14:cfvo type="formula">
                <xm:f>MAX($P$4:$T$21)*2</xm:f>
              </x14:cfvo>
              <x14:negativeFillColor rgb="FFFF0000"/>
              <x14:axisColor rgb="FF000000"/>
            </x14:dataBar>
          </x14:cfRule>
          <xm:sqref>P17:T21</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E10" sqref="E10"/>
    </sheetView>
  </sheetViews>
  <sheetFormatPr defaultRowHeight="15" x14ac:dyDescent="0.25"/>
  <cols>
    <col min="5" max="5" width="10.875" customWidth="1"/>
    <col min="6" max="6" width="11.875" bestFit="1" customWidth="1"/>
  </cols>
  <sheetData>
    <row r="2" spans="5:6" x14ac:dyDescent="0.25">
      <c r="E2" t="s">
        <v>1040</v>
      </c>
      <c r="F2" t="s">
        <v>1041</v>
      </c>
    </row>
    <row r="3" spans="5:6" ht="25.5" customHeight="1" x14ac:dyDescent="0.25">
      <c r="E3" t="s">
        <v>11</v>
      </c>
    </row>
    <row r="4" spans="5:6" ht="25.5" customHeight="1" x14ac:dyDescent="0.25">
      <c r="E4" t="s">
        <v>9</v>
      </c>
    </row>
    <row r="5" spans="5:6" ht="25.5" customHeight="1" x14ac:dyDescent="0.25">
      <c r="E5" t="s">
        <v>6</v>
      </c>
    </row>
    <row r="6" spans="5:6" ht="25.5" customHeight="1" x14ac:dyDescent="0.25">
      <c r="E6" t="s">
        <v>13</v>
      </c>
    </row>
    <row r="7" spans="5:6" ht="25.5" customHeight="1" x14ac:dyDescent="0.25">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Ankit Mathur</cp:lastModifiedBy>
  <dcterms:created xsi:type="dcterms:W3CDTF">2021-03-14T20:21:32Z</dcterms:created>
  <dcterms:modified xsi:type="dcterms:W3CDTF">2025-04-17T11:20:05Z</dcterms:modified>
</cp:coreProperties>
</file>