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tabRatio="847"/>
  </bookViews>
  <sheets>
    <sheet name="2020-2ND &amp; 3RD PHASE CONSOL-56" sheetId="1" r:id="rId1"/>
    <sheet name="BANJARAHILLS-1" sheetId="5" r:id="rId2"/>
    <sheet name="CGM-IPC-4" sheetId="6" r:id="rId3"/>
    <sheet name="CGM-RAC-1" sheetId="8" r:id="rId4"/>
    <sheet name="CYBERCITY-9" sheetId="9" r:id="rId5"/>
    <sheet name="NALGONDA-1" sheetId="18" r:id="rId6"/>
    <sheet name="HABSIGUDA-2" sheetId="13" r:id="rId7"/>
    <sheet name="RAJENDRANAGAR-14" sheetId="19" r:id="rId8"/>
    <sheet name="HYDERABAD CENTRAL-3" sheetId="14" r:id="rId9"/>
    <sheet name="MEDAK-2" sheetId="16" r:id="rId10"/>
    <sheet name="MEDCHAL-5" sheetId="17" r:id="rId11"/>
    <sheet name="MAHABOOBNAGAR-2" sheetId="15" r:id="rId12"/>
    <sheet name="SANGAREDDY-6" sheetId="20" r:id="rId13"/>
    <sheet name="SECUNDERABAD-3" sheetId="23" r:id="rId14"/>
    <sheet name="SAROORNAGAR-1" sheetId="21" r:id="rId15"/>
    <sheet name="SIDDIPET-1" sheetId="24" r:id="rId16"/>
    <sheet name="VIKARABAD-1" sheetId="25" r:id="rId17"/>
    <sheet name="PIVOT" sheetId="4" state="hidden" r:id="rId18"/>
  </sheets>
  <definedNames>
    <definedName name="_xlnm._FilterDatabase" localSheetId="0" hidden="1">'2020-2ND &amp; 3RD PHASE CONSOL-56'!$A$1:$I$57</definedName>
    <definedName name="_xlnm._FilterDatabase" localSheetId="3" hidden="1">'CGM-RAC-1'!$A$3:$I$3</definedName>
  </definedNames>
  <calcPr calcId="144525"/>
  <pivotCaches>
    <pivotCache cacheId="0" r:id="rId19"/>
  </pivotCaches>
</workbook>
</file>

<file path=xl/calcChain.xml><?xml version="1.0" encoding="utf-8"?>
<calcChain xmlns="http://schemas.openxmlformats.org/spreadsheetml/2006/main">
  <c r="G3" i="25" l="1"/>
  <c r="G3" i="24"/>
  <c r="G5" i="23"/>
  <c r="G3" i="21"/>
  <c r="G8" i="20"/>
  <c r="G16" i="19"/>
  <c r="A4" i="19"/>
  <c r="A5" i="19" s="1"/>
  <c r="A6" i="19" s="1"/>
  <c r="A7" i="19" s="1"/>
  <c r="A8" i="19" s="1"/>
  <c r="A9" i="19" s="1"/>
  <c r="A10" i="19" s="1"/>
  <c r="A11" i="19" s="1"/>
  <c r="A12" i="19" s="1"/>
  <c r="A13" i="19" s="1"/>
  <c r="A14" i="19" s="1"/>
  <c r="A15" i="19" s="1"/>
  <c r="A3" i="19"/>
  <c r="G3" i="18"/>
  <c r="G7" i="17"/>
  <c r="G4" i="16"/>
  <c r="G4" i="15"/>
  <c r="G5" i="14"/>
  <c r="G4" i="13"/>
  <c r="G11" i="9"/>
  <c r="A4" i="9"/>
  <c r="A5" i="9" s="1"/>
  <c r="A6" i="9" s="1"/>
  <c r="A7" i="9" s="1"/>
  <c r="A8" i="9" s="1"/>
  <c r="A9" i="9" s="1"/>
  <c r="A10" i="9" s="1"/>
  <c r="A3" i="9"/>
  <c r="G3" i="8"/>
  <c r="G6" i="6"/>
  <c r="G3" i="5"/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</calcChain>
</file>

<file path=xl/sharedStrings.xml><?xml version="1.0" encoding="utf-8"?>
<sst xmlns="http://schemas.openxmlformats.org/spreadsheetml/2006/main" count="525" uniqueCount="42">
  <si>
    <t>S.NO</t>
  </si>
  <si>
    <t xml:space="preserve">CASE </t>
  </si>
  <si>
    <t>CASE NO</t>
  </si>
  <si>
    <t>YEAR</t>
  </si>
  <si>
    <t>CASE TYPE</t>
  </si>
  <si>
    <t>SECTION</t>
  </si>
  <si>
    <t>AMOUNT</t>
  </si>
  <si>
    <t>SANCTION NO. &amp; DT</t>
  </si>
  <si>
    <t>PAYMENT DETAILS (CHEQUE/RTGS &amp; DATE)</t>
  </si>
  <si>
    <t>WP</t>
  </si>
  <si>
    <t>CC</t>
  </si>
  <si>
    <t>DISPOSED</t>
  </si>
  <si>
    <t>COUNTER</t>
  </si>
  <si>
    <t>CYBERCITY</t>
  </si>
  <si>
    <t>MEDAK</t>
  </si>
  <si>
    <t>SIDDIPET</t>
  </si>
  <si>
    <t>NALGONDA</t>
  </si>
  <si>
    <t xml:space="preserve">COUNTER </t>
  </si>
  <si>
    <t xml:space="preserve">BANJARA HILLS </t>
  </si>
  <si>
    <t>VACATE</t>
  </si>
  <si>
    <t>HABSIGUDA</t>
  </si>
  <si>
    <t>SAROORNAGAR</t>
  </si>
  <si>
    <t>MAHABOOBNAGAR</t>
  </si>
  <si>
    <t>MEDCHAL</t>
  </si>
  <si>
    <t>WA</t>
  </si>
  <si>
    <t>WRIT PETITION (CG. NO. 01 OF 2020-21)</t>
  </si>
  <si>
    <t>RAJENDRANAGAR</t>
  </si>
  <si>
    <t>SANGAREDDY</t>
  </si>
  <si>
    <t>WRIT APPEAL (WP. NO. 14097 OF 2009)-Filing Fee</t>
  </si>
  <si>
    <t>SECUNDERABAD</t>
  </si>
  <si>
    <t>WRIT APPEAL (WP. NO. 14097 OF 2009)-Legal Fee</t>
  </si>
  <si>
    <t>CAVEATNO</t>
  </si>
  <si>
    <t>CAVEAT</t>
  </si>
  <si>
    <t>VIKARABAD</t>
  </si>
  <si>
    <t>CGM-IPC</t>
  </si>
  <si>
    <t>CGM-RAC</t>
  </si>
  <si>
    <t>HYDERABAD CENTRAL</t>
  </si>
  <si>
    <t>Row Labels</t>
  </si>
  <si>
    <t>(blank)</t>
  </si>
  <si>
    <t>Grand Total</t>
  </si>
  <si>
    <t>Count of CASE NO</t>
  </si>
  <si>
    <t>TOTAL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</si>
</sst>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indexed="10"/>
      <name val="Arial"/>
      <family val="2"/>
    </font>
    <font>
      <b/>
      <sz val="12"/>
      <color rgb="FFFF0000"/>
      <name val="Arial"/>
      <family val="2"/>
    </font>
    <font>
      <sz val="10"/>
      <color theme="1"/>
      <name val="Arial"/>
      <family val="2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0" fontId="1" fillId="0" borderId="0"/>
  </cellStyleXfs>
  <cellXfs count="28">
    <xf numFmtId="0" fontId="0" fillId="0" borderId="0" xfId="0"/>
    <xf numFmtId="0" fontId="2" fillId="2" borderId="1" xfId="1" applyFont="1" applyFill="1" applyBorder="1" applyAlignment="1">
      <alignment horizontal="center"/>
    </xf>
    <xf numFmtId="0" fontId="3" fillId="2" borderId="1" xfId="1" applyFont="1" applyFill="1" applyBorder="1" applyAlignment="1">
      <alignment horizontal="center"/>
    </xf>
    <xf numFmtId="0" fontId="2" fillId="2" borderId="1" xfId="2" applyFont="1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49" fontId="0" fillId="0" borderId="1" xfId="0" applyNumberFormat="1" applyBorder="1" applyAlignment="1">
      <alignment horizontal="center"/>
    </xf>
    <xf numFmtId="0" fontId="4" fillId="0" borderId="1" xfId="2" applyFont="1" applyBorder="1" applyAlignment="1">
      <alignment horizontal="center"/>
    </xf>
    <xf numFmtId="0" fontId="4" fillId="0" borderId="1" xfId="3" applyFont="1" applyBorder="1" applyAlignment="1">
      <alignment horizontal="center"/>
    </xf>
    <xf numFmtId="15" fontId="0" fillId="0" borderId="1" xfId="0" applyNumberFormat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5" fillId="2" borderId="9" xfId="0" applyFont="1" applyFill="1" applyBorder="1"/>
    <xf numFmtId="0" fontId="5" fillId="2" borderId="11" xfId="0" applyFont="1" applyFill="1" applyBorder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6" fillId="2" borderId="4" xfId="0" applyFont="1" applyFill="1" applyBorder="1" applyAlignment="1">
      <alignment horizontal="center"/>
    </xf>
    <xf numFmtId="0" fontId="6" fillId="2" borderId="8" xfId="0" applyFont="1" applyFill="1" applyBorder="1" applyAlignment="1">
      <alignment horizontal="center"/>
    </xf>
    <xf numFmtId="0" fontId="6" fillId="2" borderId="9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6" fillId="2" borderId="11" xfId="0" applyFont="1" applyFill="1" applyBorder="1" applyAlignment="1">
      <alignment horizontal="center"/>
    </xf>
  </cellXfs>
  <cellStyles count="4">
    <cellStyle name="Normal" xfId="0" builtinId="0"/>
    <cellStyle name="Normal 23" xfId="3"/>
    <cellStyle name="Normal 3" xfId="1"/>
    <cellStyle name="Normal 9" xfId="2"/>
  </cellStyles>
  <dxfs count="224"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4826.851465046297" createdVersion="4" refreshedVersion="4" minRefreshableVersion="3" recordCount="57">
  <cacheSource type="worksheet">
    <worksheetSource ref="A1:I1048576" sheet="2020-2ND &amp; 3RD PHASE CONSOL-56"/>
  </cacheSource>
  <cacheFields count="9">
    <cacheField name="S.NO" numFmtId="0">
      <sharedItems containsString="0" containsBlank="1" containsNumber="1" containsInteger="1" minValue="1" maxValue="56"/>
    </cacheField>
    <cacheField name="CASE " numFmtId="0">
      <sharedItems containsBlank="1"/>
    </cacheField>
    <cacheField name="CASE NO" numFmtId="0">
      <sharedItems containsString="0" containsBlank="1" containsNumber="1" containsInteger="1" minValue="46" maxValue="24565"/>
    </cacheField>
    <cacheField name="YEAR" numFmtId="0">
      <sharedItems containsString="0" containsBlank="1" containsNumber="1" containsInteger="1" minValue="2020" maxValue="2020"/>
    </cacheField>
    <cacheField name="CASE TYPE" numFmtId="0">
      <sharedItems containsBlank="1"/>
    </cacheField>
    <cacheField name="SECTION" numFmtId="0">
      <sharedItems containsBlank="1" count="17">
        <s v="CYBERCITY"/>
        <s v="SECUNDERABAD"/>
        <s v="MAHABOOBNAGAR"/>
        <s v="CGM-RAC"/>
        <s v="CGM-IPC"/>
        <s v="HABSIGUDA"/>
        <s v="HYDERABAD CENTRAL"/>
        <s v="RAJENDRANAGAR"/>
        <s v="MEDCHAL"/>
        <s v="NALGONDA"/>
        <s v="SANGAREDDY"/>
        <s v="BANJARA HILLS "/>
        <s v="MEDAK"/>
        <s v="SIDDIPET"/>
        <s v="VIKARABAD"/>
        <s v="SAROORNAGAR"/>
        <m/>
      </sharedItems>
    </cacheField>
    <cacheField name="AMOUNT" numFmtId="0">
      <sharedItems containsString="0" containsBlank="1" containsNumber="1" containsInteger="1" minValue="5000" maxValue="12000"/>
    </cacheField>
    <cacheField name="SANCTION NO. &amp; DT" numFmtId="0">
      <sharedItems containsNonDate="0" containsString="0" containsBlank="1"/>
    </cacheField>
    <cacheField name="PAYMENT DETAILS (CHEQUE/RTGS &amp; DATE)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7">
  <r>
    <n v="1"/>
    <s v="WP"/>
    <n v="46"/>
    <n v="2020"/>
    <s v="DISPOSED"/>
    <x v="0"/>
    <n v="5000"/>
    <m/>
    <m/>
  </r>
  <r>
    <n v="2"/>
    <s v="WA"/>
    <n v="47"/>
    <n v="2020"/>
    <s v="WRIT APPEAL (WP. NO. 14097 OF 2009)-Filing Fee"/>
    <x v="1"/>
    <n v="5000"/>
    <m/>
    <m/>
  </r>
  <r>
    <n v="3"/>
    <s v="WA"/>
    <n v="47"/>
    <n v="2020"/>
    <s v="WRIT APPEAL (WP. NO. 14097 OF 2009)-Legal Fee"/>
    <x v="1"/>
    <n v="5000"/>
    <m/>
    <m/>
  </r>
  <r>
    <n v="4"/>
    <s v="CC"/>
    <n v="443"/>
    <n v="2020"/>
    <s v="COUNTER"/>
    <x v="2"/>
    <n v="10000"/>
    <m/>
    <m/>
  </r>
  <r>
    <n v="5"/>
    <s v="WP"/>
    <n v="1017"/>
    <n v="2020"/>
    <s v="VACATE"/>
    <x v="3"/>
    <n v="12000"/>
    <m/>
    <m/>
  </r>
  <r>
    <n v="6"/>
    <s v="WP"/>
    <n v="1063"/>
    <n v="2020"/>
    <s v="VACATE"/>
    <x v="4"/>
    <n v="12000"/>
    <m/>
    <m/>
  </r>
  <r>
    <n v="7"/>
    <s v="WP"/>
    <n v="1065"/>
    <n v="2020"/>
    <s v="VACATE"/>
    <x v="4"/>
    <n v="12000"/>
    <m/>
    <m/>
  </r>
  <r>
    <n v="8"/>
    <s v="WP"/>
    <n v="1067"/>
    <n v="2020"/>
    <s v="VACATE"/>
    <x v="4"/>
    <n v="12000"/>
    <m/>
    <m/>
  </r>
  <r>
    <n v="9"/>
    <s v="WP"/>
    <n v="1069"/>
    <n v="2020"/>
    <s v="VACATE"/>
    <x v="4"/>
    <n v="12000"/>
    <m/>
    <m/>
  </r>
  <r>
    <n v="10"/>
    <s v="CAVEATNO"/>
    <n v="1460"/>
    <n v="2020"/>
    <s v="CAVEAT"/>
    <x v="1"/>
    <n v="10000"/>
    <m/>
    <m/>
  </r>
  <r>
    <n v="11"/>
    <s v="WP"/>
    <n v="2271"/>
    <n v="2020"/>
    <s v="COUNTER"/>
    <x v="5"/>
    <n v="10000"/>
    <m/>
    <m/>
  </r>
  <r>
    <n v="12"/>
    <s v="WP"/>
    <n v="2310"/>
    <n v="2020"/>
    <s v="DISPOSED"/>
    <x v="0"/>
    <n v="5000"/>
    <m/>
    <m/>
  </r>
  <r>
    <n v="13"/>
    <s v="WP"/>
    <n v="2386"/>
    <n v="2020"/>
    <s v="DISPOSED"/>
    <x v="6"/>
    <n v="5000"/>
    <m/>
    <m/>
  </r>
  <r>
    <n v="14"/>
    <s v="WP"/>
    <n v="2490"/>
    <n v="2020"/>
    <s v="VACATE"/>
    <x v="7"/>
    <n v="12000"/>
    <m/>
    <m/>
  </r>
  <r>
    <n v="15"/>
    <s v="WP"/>
    <n v="3854"/>
    <n v="2020"/>
    <s v="COUNTER"/>
    <x v="5"/>
    <n v="10000"/>
    <m/>
    <m/>
  </r>
  <r>
    <n v="16"/>
    <s v="WP"/>
    <n v="4112"/>
    <n v="2020"/>
    <s v="VACATE"/>
    <x v="8"/>
    <n v="12000"/>
    <m/>
    <m/>
  </r>
  <r>
    <n v="17"/>
    <s v="WP"/>
    <n v="4477"/>
    <n v="2020"/>
    <s v="COUNTER"/>
    <x v="9"/>
    <n v="10000"/>
    <m/>
    <m/>
  </r>
  <r>
    <n v="18"/>
    <s v="WP"/>
    <n v="5132"/>
    <n v="2020"/>
    <s v="COUNTER"/>
    <x v="10"/>
    <n v="10000"/>
    <m/>
    <m/>
  </r>
  <r>
    <n v="19"/>
    <s v="WP"/>
    <n v="6134"/>
    <n v="2020"/>
    <s v="DISPOSED"/>
    <x v="7"/>
    <n v="5000"/>
    <m/>
    <m/>
  </r>
  <r>
    <n v="20"/>
    <s v="WP"/>
    <n v="6136"/>
    <n v="2020"/>
    <s v="COUNTER"/>
    <x v="7"/>
    <n v="10000"/>
    <m/>
    <m/>
  </r>
  <r>
    <n v="21"/>
    <s v="WP"/>
    <n v="6143"/>
    <n v="2020"/>
    <s v="DISPOSED"/>
    <x v="7"/>
    <n v="5000"/>
    <m/>
    <m/>
  </r>
  <r>
    <n v="22"/>
    <s v="WP"/>
    <n v="6192"/>
    <n v="2020"/>
    <s v="DISPOSED"/>
    <x v="7"/>
    <n v="5000"/>
    <m/>
    <m/>
  </r>
  <r>
    <n v="23"/>
    <s v="WP"/>
    <n v="6268"/>
    <n v="2020"/>
    <s v="DISPOSED"/>
    <x v="7"/>
    <n v="5000"/>
    <m/>
    <m/>
  </r>
  <r>
    <n v="24"/>
    <s v="WP"/>
    <n v="6804"/>
    <n v="2020"/>
    <s v="DISPOSED"/>
    <x v="8"/>
    <n v="5000"/>
    <m/>
    <m/>
  </r>
  <r>
    <n v="25"/>
    <s v="WA"/>
    <n v="6815"/>
    <n v="2020"/>
    <s v="COUNTER"/>
    <x v="8"/>
    <n v="10000"/>
    <m/>
    <m/>
  </r>
  <r>
    <n v="26"/>
    <s v="WP"/>
    <n v="7769"/>
    <n v="2020"/>
    <s v="DISPOSED"/>
    <x v="7"/>
    <n v="5000"/>
    <m/>
    <m/>
  </r>
  <r>
    <n v="27"/>
    <s v="WP"/>
    <n v="7889"/>
    <n v="2020"/>
    <s v="DISPOSED"/>
    <x v="10"/>
    <n v="5000"/>
    <m/>
    <m/>
  </r>
  <r>
    <n v="28"/>
    <s v="WP"/>
    <n v="7921"/>
    <n v="2020"/>
    <s v="DISPOSED"/>
    <x v="0"/>
    <n v="5000"/>
    <m/>
    <m/>
  </r>
  <r>
    <n v="29"/>
    <s v="WP"/>
    <n v="7933"/>
    <n v="2020"/>
    <s v="DISPOSED"/>
    <x v="0"/>
    <n v="5000"/>
    <m/>
    <m/>
  </r>
  <r>
    <n v="30"/>
    <s v="WP"/>
    <n v="7988"/>
    <n v="2020"/>
    <s v="DISPOSED"/>
    <x v="7"/>
    <n v="5000"/>
    <m/>
    <m/>
  </r>
  <r>
    <n v="31"/>
    <s v="WP"/>
    <n v="8169"/>
    <n v="2020"/>
    <s v="DISPOSED"/>
    <x v="0"/>
    <n v="5000"/>
    <m/>
    <m/>
  </r>
  <r>
    <n v="32"/>
    <s v="WP"/>
    <n v="8970"/>
    <n v="2020"/>
    <s v="DISPOSED"/>
    <x v="7"/>
    <n v="5000"/>
    <m/>
    <m/>
  </r>
  <r>
    <n v="33"/>
    <s v="WP"/>
    <n v="9323"/>
    <n v="2020"/>
    <s v="DISPOSED"/>
    <x v="7"/>
    <n v="5000"/>
    <m/>
    <m/>
  </r>
  <r>
    <n v="34"/>
    <s v="WP"/>
    <n v="9995"/>
    <n v="2020"/>
    <s v="DISPOSED"/>
    <x v="7"/>
    <n v="5000"/>
    <m/>
    <m/>
  </r>
  <r>
    <n v="35"/>
    <s v="WP"/>
    <n v="10063"/>
    <n v="2020"/>
    <s v="COUNTER "/>
    <x v="11"/>
    <n v="10000"/>
    <m/>
    <m/>
  </r>
  <r>
    <n v="36"/>
    <s v="WP"/>
    <n v="10267"/>
    <n v="2020"/>
    <s v="COUNTER "/>
    <x v="2"/>
    <n v="10000"/>
    <m/>
    <m/>
  </r>
  <r>
    <n v="37"/>
    <s v="WP"/>
    <n v="12041"/>
    <n v="2020"/>
    <s v="VACATE"/>
    <x v="10"/>
    <n v="12000"/>
    <m/>
    <m/>
  </r>
  <r>
    <n v="38"/>
    <s v="WP"/>
    <n v="12041"/>
    <n v="2020"/>
    <s v="DISPOSED"/>
    <x v="10"/>
    <n v="5000"/>
    <m/>
    <m/>
  </r>
  <r>
    <n v="39"/>
    <s v="WP"/>
    <n v="12701"/>
    <n v="2020"/>
    <s v="COUNTER"/>
    <x v="10"/>
    <n v="10000"/>
    <m/>
    <m/>
  </r>
  <r>
    <n v="40"/>
    <s v="WP"/>
    <n v="15480"/>
    <n v="2020"/>
    <s v="COUNTER "/>
    <x v="7"/>
    <n v="10000"/>
    <m/>
    <m/>
  </r>
  <r>
    <n v="41"/>
    <s v="WP"/>
    <n v="16623"/>
    <n v="2020"/>
    <s v="VACATE"/>
    <x v="12"/>
    <n v="12000"/>
    <m/>
    <m/>
  </r>
  <r>
    <n v="42"/>
    <s v="WP"/>
    <n v="17026"/>
    <n v="2020"/>
    <s v="VACATE"/>
    <x v="8"/>
    <n v="12000"/>
    <m/>
    <m/>
  </r>
  <r>
    <n v="43"/>
    <s v="WP"/>
    <n v="17158"/>
    <n v="2020"/>
    <s v="DISPOSED"/>
    <x v="7"/>
    <n v="5000"/>
    <m/>
    <m/>
  </r>
  <r>
    <n v="44"/>
    <s v="WP"/>
    <n v="18302"/>
    <n v="2020"/>
    <s v="COUNTER"/>
    <x v="12"/>
    <n v="10000"/>
    <m/>
    <m/>
  </r>
  <r>
    <n v="45"/>
    <s v="WP"/>
    <n v="18639"/>
    <n v="2020"/>
    <s v="DISPOSED"/>
    <x v="7"/>
    <n v="5000"/>
    <m/>
    <m/>
  </r>
  <r>
    <n v="46"/>
    <s v="WP"/>
    <n v="18979"/>
    <n v="2020"/>
    <s v="WRIT PETITION (CG. NO. 01 OF 2020-21)"/>
    <x v="8"/>
    <n v="10000"/>
    <m/>
    <m/>
  </r>
  <r>
    <n v="47"/>
    <s v="WP"/>
    <n v="21659"/>
    <n v="2020"/>
    <s v="COUNTER"/>
    <x v="13"/>
    <n v="10000"/>
    <m/>
    <m/>
  </r>
  <r>
    <n v="48"/>
    <s v="WP"/>
    <n v="21854"/>
    <n v="2020"/>
    <s v="DISPOSED"/>
    <x v="0"/>
    <n v="5000"/>
    <m/>
    <m/>
  </r>
  <r>
    <n v="49"/>
    <s v="WP"/>
    <n v="22336"/>
    <n v="2020"/>
    <s v="COUNTER "/>
    <x v="10"/>
    <n v="10000"/>
    <m/>
    <m/>
  </r>
  <r>
    <n v="50"/>
    <s v="WP"/>
    <n v="23490"/>
    <n v="2020"/>
    <s v="COUNTER"/>
    <x v="6"/>
    <n v="10000"/>
    <m/>
    <m/>
  </r>
  <r>
    <n v="51"/>
    <s v="WP"/>
    <n v="23490"/>
    <n v="2020"/>
    <s v="DISPOSED"/>
    <x v="6"/>
    <n v="5000"/>
    <m/>
    <m/>
  </r>
  <r>
    <n v="52"/>
    <s v="WP"/>
    <n v="23729"/>
    <n v="2020"/>
    <s v="DISPOSED"/>
    <x v="0"/>
    <n v="5000"/>
    <m/>
    <m/>
  </r>
  <r>
    <n v="53"/>
    <s v="WP"/>
    <n v="23736"/>
    <n v="2020"/>
    <s v="DISPOSED"/>
    <x v="0"/>
    <n v="5000"/>
    <m/>
    <m/>
  </r>
  <r>
    <n v="54"/>
    <s v="WP"/>
    <n v="24480"/>
    <n v="2020"/>
    <s v="DISPOSED"/>
    <x v="0"/>
    <n v="5000"/>
    <m/>
    <m/>
  </r>
  <r>
    <n v="55"/>
    <s v="WP"/>
    <n v="24485"/>
    <n v="2020"/>
    <s v="DISPOSED"/>
    <x v="14"/>
    <n v="5000"/>
    <m/>
    <m/>
  </r>
  <r>
    <n v="56"/>
    <s v="WP"/>
    <n v="24565"/>
    <n v="2020"/>
    <s v="COUNTER"/>
    <x v="15"/>
    <n v="10000"/>
    <m/>
    <m/>
  </r>
  <r>
    <m/>
    <m/>
    <m/>
    <m/>
    <m/>
    <x v="16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21" firstHeaderRow="1" firstDataRow="1" firstDataCol="1"/>
  <pivotFields count="9">
    <pivotField showAll="0"/>
    <pivotField showAll="0"/>
    <pivotField dataField="1" showAll="0"/>
    <pivotField showAll="0"/>
    <pivotField showAll="0"/>
    <pivotField axis="axisRow" showAll="0">
      <items count="18">
        <item x="11"/>
        <item x="4"/>
        <item x="3"/>
        <item x="0"/>
        <item x="5"/>
        <item x="6"/>
        <item x="2"/>
        <item x="12"/>
        <item x="8"/>
        <item x="9"/>
        <item x="7"/>
        <item x="10"/>
        <item x="15"/>
        <item x="1"/>
        <item x="13"/>
        <item x="14"/>
        <item x="16"/>
        <item t="default"/>
      </items>
    </pivotField>
    <pivotField showAll="0"/>
    <pivotField showAll="0"/>
    <pivotField showAll="0"/>
  </pivotFields>
  <rowFields count="1">
    <field x="5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Count of CASE NO" fld="2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I2" totalsRowShown="0" headerRowDxfId="223" dataDxfId="221" headerRowBorderDxfId="222" tableBorderDxfId="220" totalsRowBorderDxfId="219">
  <tableColumns count="9">
    <tableColumn id="1" name="S.NO" dataDxfId="218"/>
    <tableColumn id="2" name="CASE " dataDxfId="217"/>
    <tableColumn id="3" name="CASE NO" dataDxfId="216"/>
    <tableColumn id="4" name="YEAR" dataDxfId="215"/>
    <tableColumn id="5" name="CASE TYPE" dataDxfId="214"/>
    <tableColumn id="6" name="SECTION" dataDxfId="213"/>
    <tableColumn id="7" name="AMOUNT" dataDxfId="212"/>
    <tableColumn id="8" name="SANCTION NO. &amp; DT" dataDxfId="211"/>
    <tableColumn id="9" name="PAYMENT DETAILS (CHEQUE/RTGS &amp; DATE)" dataDxfId="210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11" name="Table11" displayName="Table11" ref="A1:I6" totalsRowShown="0" headerRowDxfId="97" dataDxfId="95" headerRowBorderDxfId="96" tableBorderDxfId="94" totalsRowBorderDxfId="93">
  <sortState ref="A2:I6">
    <sortCondition ref="C2:C6"/>
  </sortState>
  <tableColumns count="9">
    <tableColumn id="1" name="S.NO" dataDxfId="92"/>
    <tableColumn id="2" name="CASE " dataDxfId="91"/>
    <tableColumn id="3" name="CASE NO" dataDxfId="90"/>
    <tableColumn id="4" name="YEAR" dataDxfId="89"/>
    <tableColumn id="5" name="CASE TYPE" dataDxfId="88"/>
    <tableColumn id="6" name="SECTION" dataDxfId="87"/>
    <tableColumn id="7" name="AMOUNT" dataDxfId="86"/>
    <tableColumn id="8" name="SANCTION NO. &amp; DT" dataDxfId="85"/>
    <tableColumn id="9" name="PAYMENT DETAILS (CHEQUE/RTGS &amp; DATE)" dataDxfId="84"/>
  </tableColumns>
  <tableStyleInfo showFirstColumn="0" showLastColumn="0" showRowStripes="1" showColumnStripes="0"/>
</table>
</file>

<file path=xl/tables/table11.xml><?xml version="1.0" encoding="utf-8"?>
<table xmlns="http://schemas.openxmlformats.org/spreadsheetml/2006/main" id="9" name="Table9" displayName="Table9" ref="A1:I3" totalsRowShown="0" headerRowDxfId="83" dataDxfId="81" headerRowBorderDxfId="82" tableBorderDxfId="80" totalsRowBorderDxfId="79">
  <sortState ref="A2:I3">
    <sortCondition ref="C2:C3"/>
  </sortState>
  <tableColumns count="9">
    <tableColumn id="1" name="S.NO" dataDxfId="78"/>
    <tableColumn id="2" name="CASE " dataDxfId="77"/>
    <tableColumn id="3" name="CASE NO" dataDxfId="76"/>
    <tableColumn id="4" name="YEAR" dataDxfId="75"/>
    <tableColumn id="5" name="CASE TYPE" dataDxfId="74"/>
    <tableColumn id="6" name="SECTION" dataDxfId="73"/>
    <tableColumn id="7" name="AMOUNT" dataDxfId="72"/>
    <tableColumn id="8" name="SANCTION NO. &amp; DT" dataDxfId="71"/>
    <tableColumn id="9" name="PAYMENT DETAILS (CHEQUE/RTGS &amp; DATE)" dataDxfId="70"/>
  </tableColumns>
  <tableStyleInfo showFirstColumn="0" showLastColumn="0" showRowStripes="1" showColumnStripes="0"/>
</table>
</file>

<file path=xl/tables/table12.xml><?xml version="1.0" encoding="utf-8"?>
<table xmlns="http://schemas.openxmlformats.org/spreadsheetml/2006/main" id="14" name="Table14" displayName="Table14" ref="A1:I7" totalsRowShown="0" headerRowDxfId="69" dataDxfId="67" headerRowBorderDxfId="68" tableBorderDxfId="66" totalsRowBorderDxfId="65">
  <sortState ref="A2:I7">
    <sortCondition ref="C2:C7"/>
  </sortState>
  <tableColumns count="9">
    <tableColumn id="1" name="S.NO" dataDxfId="64"/>
    <tableColumn id="2" name="CASE " dataDxfId="63"/>
    <tableColumn id="3" name="CASE NO" dataDxfId="62"/>
    <tableColumn id="4" name="YEAR" dataDxfId="61"/>
    <tableColumn id="5" name="CASE TYPE" dataDxfId="60"/>
    <tableColumn id="6" name="SECTION" dataDxfId="59"/>
    <tableColumn id="7" name="AMOUNT" dataDxfId="58"/>
    <tableColumn id="8" name="SANCTION NO. &amp; DT" dataDxfId="57"/>
    <tableColumn id="9" name="PAYMENT DETAILS (CHEQUE/RTGS &amp; DATE)" dataDxfId="56"/>
  </tableColumns>
  <tableStyleInfo showFirstColumn="0" showLastColumn="0" showRowStripes="1" showColumnStripes="0"/>
</table>
</file>

<file path=xl/tables/table13.xml><?xml version="1.0" encoding="utf-8"?>
<table xmlns="http://schemas.openxmlformats.org/spreadsheetml/2006/main" id="17" name="Table17" displayName="Table17" ref="A1:I4" totalsRowShown="0" headerRowDxfId="55" dataDxfId="53" headerRowBorderDxfId="54" tableBorderDxfId="52" totalsRowBorderDxfId="51">
  <sortState ref="A2:I4">
    <sortCondition ref="C2:C4"/>
  </sortState>
  <tableColumns count="9">
    <tableColumn id="1" name="S.NO" dataDxfId="50"/>
    <tableColumn id="2" name="CASE " dataDxfId="49"/>
    <tableColumn id="3" name="CASE NO" dataDxfId="48"/>
    <tableColumn id="4" name="YEAR" dataDxfId="47"/>
    <tableColumn id="5" name="CASE TYPE" dataDxfId="46"/>
    <tableColumn id="6" name="SECTION" dataDxfId="45"/>
    <tableColumn id="7" name="AMOUNT" dataDxfId="44"/>
    <tableColumn id="8" name="SANCTION NO. &amp; DT" dataDxfId="43"/>
    <tableColumn id="9" name="PAYMENT DETAILS (CHEQUE/RTGS &amp; DATE)" dataDxfId="42"/>
  </tableColumns>
  <tableStyleInfo showFirstColumn="0" showLastColumn="0" showRowStripes="1" showColumnStripes="0"/>
</table>
</file>

<file path=xl/tables/table14.xml><?xml version="1.0" encoding="utf-8"?>
<table xmlns="http://schemas.openxmlformats.org/spreadsheetml/2006/main" id="15" name="Table15" displayName="Table15" ref="A1:I2" totalsRowShown="0" headerRowDxfId="41" dataDxfId="39" headerRowBorderDxfId="40" tableBorderDxfId="38" totalsRowBorderDxfId="37">
  <tableColumns count="9">
    <tableColumn id="1" name="S.NO" dataDxfId="36"/>
    <tableColumn id="2" name="CASE " dataDxfId="35"/>
    <tableColumn id="3" name="CASE NO" dataDxfId="34"/>
    <tableColumn id="4" name="YEAR" dataDxfId="33"/>
    <tableColumn id="5" name="CASE TYPE" dataDxfId="32"/>
    <tableColumn id="6" name="SECTION" dataDxfId="31"/>
    <tableColumn id="7" name="AMOUNT" dataDxfId="30"/>
    <tableColumn id="8" name="SANCTION NO. &amp; DT" dataDxfId="29"/>
    <tableColumn id="9" name="PAYMENT DETAILS (CHEQUE/RTGS &amp; DATE)" dataDxfId="28"/>
  </tableColumns>
  <tableStyleInfo showFirstColumn="0" showLastColumn="0" showRowStripes="1" showColumnStripes="0"/>
</table>
</file>

<file path=xl/tables/table15.xml><?xml version="1.0" encoding="utf-8"?>
<table xmlns="http://schemas.openxmlformats.org/spreadsheetml/2006/main" id="18" name="Table18" displayName="Table18" ref="A1:I2" totalsRowShown="0" headerRowDxfId="27" dataDxfId="25" headerRowBorderDxfId="26" tableBorderDxfId="24" totalsRowBorderDxfId="23">
  <tableColumns count="9">
    <tableColumn id="1" name="S.NO" dataDxfId="22"/>
    <tableColumn id="2" name="CASE " dataDxfId="21"/>
    <tableColumn id="3" name="CASE NO" dataDxfId="20"/>
    <tableColumn id="4" name="YEAR" dataDxfId="19"/>
    <tableColumn id="5" name="CASE TYPE" dataDxfId="18"/>
    <tableColumn id="6" name="SECTION" dataDxfId="17"/>
    <tableColumn id="7" name="AMOUNT" dataDxfId="16"/>
    <tableColumn id="8" name="SANCTION NO. &amp; DT" dataDxfId="15"/>
    <tableColumn id="9" name="PAYMENT DETAILS (CHEQUE/RTGS &amp; DATE)" dataDxfId="14"/>
  </tableColumns>
  <tableStyleInfo showFirstColumn="0" showLastColumn="0" showRowStripes="1" showColumnStripes="0"/>
</table>
</file>

<file path=xl/tables/table16.xml><?xml version="1.0" encoding="utf-8"?>
<table xmlns="http://schemas.openxmlformats.org/spreadsheetml/2006/main" id="19" name="Table19" displayName="Table19" ref="A1:I2" totalsRowShown="0" headerRowDxfId="13" dataDxfId="11" headerRowBorderDxfId="12" tableBorderDxfId="10" totalsRowBorderDxfId="9">
  <tableColumns count="9">
    <tableColumn id="1" name="S.NO" dataDxfId="8"/>
    <tableColumn id="2" name="CASE " dataDxfId="7"/>
    <tableColumn id="3" name="CASE NO" dataDxfId="6"/>
    <tableColumn id="4" name="YEAR" dataDxfId="5"/>
    <tableColumn id="5" name="CASE TYPE" dataDxfId="4"/>
    <tableColumn id="6" name="SECTION" dataDxfId="3"/>
    <tableColumn id="7" name="AMOUNT" dataDxfId="2"/>
    <tableColumn id="8" name="SANCTION NO. &amp; DT" dataDxfId="1"/>
    <tableColumn id="9" name="PAYMENT DETAILS (CHEQUE/RTGS &amp; DATE)" dataDxfId="0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I5" totalsRowShown="0" headerRowDxfId="209" dataDxfId="207" headerRowBorderDxfId="208" tableBorderDxfId="206" totalsRowBorderDxfId="205">
  <sortState ref="A2:I5">
    <sortCondition ref="D2:D5"/>
  </sortState>
  <tableColumns count="9">
    <tableColumn id="1" name="S.NO" dataDxfId="204"/>
    <tableColumn id="2" name="CASE " dataDxfId="203"/>
    <tableColumn id="3" name="CASE NO" dataDxfId="202"/>
    <tableColumn id="4" name="YEAR" dataDxfId="201"/>
    <tableColumn id="5" name="CASE TYPE" dataDxfId="200"/>
    <tableColumn id="6" name="SECTION" dataDxfId="199"/>
    <tableColumn id="7" name="AMOUNT" dataDxfId="198"/>
    <tableColumn id="8" name="SANCTION NO. &amp; DT" dataDxfId="197"/>
    <tableColumn id="9" name="PAYMENT DETAILS (CHEQUE/RTGS &amp; DATE)" dataDxfId="196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4" name="Table4" displayName="Table4" ref="A1:I2" totalsRowShown="0" headerRowDxfId="195" dataDxfId="193" headerRowBorderDxfId="194" tableBorderDxfId="192" totalsRowBorderDxfId="191">
  <tableColumns count="9">
    <tableColumn id="1" name="S.NO" dataDxfId="190"/>
    <tableColumn id="2" name="CASE " dataDxfId="189"/>
    <tableColumn id="3" name="CASE NO" dataDxfId="188"/>
    <tableColumn id="4" name="YEAR" dataDxfId="187"/>
    <tableColumn id="5" name="CASE TYPE" dataDxfId="186"/>
    <tableColumn id="6" name="SECTION" dataDxfId="185"/>
    <tableColumn id="7" name="AMOUNT" dataDxfId="184"/>
    <tableColumn id="8" name="SANCTION NO. &amp; DT" dataDxfId="183"/>
    <tableColumn id="9" name="PAYMENT DETAILS (CHEQUE/RTGS &amp; DATE)" dataDxfId="182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5" name="Table5" displayName="Table5" ref="A1:I10" totalsRowShown="0" headerRowDxfId="181" dataDxfId="179" headerRowBorderDxfId="180" tableBorderDxfId="178" totalsRowBorderDxfId="177">
  <sortState ref="A2:I10">
    <sortCondition ref="D2:D10"/>
  </sortState>
  <tableColumns count="9">
    <tableColumn id="1" name="S.NO" dataDxfId="176"/>
    <tableColumn id="2" name="CASE " dataDxfId="175"/>
    <tableColumn id="3" name="CASE NO" dataDxfId="174"/>
    <tableColumn id="4" name="YEAR" dataDxfId="173"/>
    <tableColumn id="5" name="CASE TYPE" dataDxfId="172"/>
    <tableColumn id="6" name="SECTION" dataDxfId="171"/>
    <tableColumn id="7" name="AMOUNT" dataDxfId="170"/>
    <tableColumn id="8" name="SANCTION NO. &amp; DT" dataDxfId="169"/>
    <tableColumn id="9" name="PAYMENT DETAILS (CHEQUE/RTGS &amp; DATE)" dataDxfId="168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12" name="Table12" displayName="Table12" ref="A1:I2" totalsRowShown="0" headerRowDxfId="167" dataDxfId="165" headerRowBorderDxfId="166" tableBorderDxfId="164" totalsRowBorderDxfId="163">
  <tableColumns count="9">
    <tableColumn id="1" name="S.NO" dataDxfId="162"/>
    <tableColumn id="2" name="CASE " dataDxfId="161"/>
    <tableColumn id="3" name="CASE NO" dataDxfId="160"/>
    <tableColumn id="4" name="YEAR" dataDxfId="159"/>
    <tableColumn id="5" name="CASE TYPE" dataDxfId="158"/>
    <tableColumn id="6" name="SECTION" dataDxfId="157"/>
    <tableColumn id="7" name="AMOUNT" dataDxfId="156"/>
    <tableColumn id="8" name="SANCTION NO. &amp; DT" dataDxfId="155"/>
    <tableColumn id="9" name="PAYMENT DETAILS (CHEQUE/RTGS &amp; DATE)" dataDxfId="154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id="7" name="Table7" displayName="Table7" ref="A1:I3" totalsRowShown="0" headerRowDxfId="153" dataDxfId="151" headerRowBorderDxfId="152" tableBorderDxfId="150" totalsRowBorderDxfId="149">
  <sortState ref="A2:I3">
    <sortCondition ref="D2:D3"/>
  </sortState>
  <tableColumns count="9">
    <tableColumn id="1" name="S.NO" dataDxfId="148"/>
    <tableColumn id="2" name="CASE " dataDxfId="147"/>
    <tableColumn id="3" name="CASE NO" dataDxfId="146"/>
    <tableColumn id="4" name="YEAR" dataDxfId="145"/>
    <tableColumn id="5" name="CASE TYPE" dataDxfId="144"/>
    <tableColumn id="6" name="SECTION" dataDxfId="143"/>
    <tableColumn id="7" name="AMOUNT" dataDxfId="142"/>
    <tableColumn id="8" name="SANCTION NO. &amp; DT" dataDxfId="141"/>
    <tableColumn id="9" name="PAYMENT DETAILS (CHEQUE/RTGS &amp; DATE)" dataDxfId="140"/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id="13" name="Table13" displayName="Table13" ref="A1:I15" totalsRowShown="0" headerRowDxfId="139" dataDxfId="137" headerRowBorderDxfId="138" tableBorderDxfId="136" totalsRowBorderDxfId="135">
  <sortState ref="A2:I15">
    <sortCondition ref="C2:C15"/>
  </sortState>
  <tableColumns count="9">
    <tableColumn id="1" name="S.NO" dataDxfId="134"/>
    <tableColumn id="2" name="CASE " dataDxfId="133"/>
    <tableColumn id="3" name="CASE NO" dataDxfId="132"/>
    <tableColumn id="4" name="YEAR" dataDxfId="131"/>
    <tableColumn id="5" name="CASE TYPE" dataDxfId="130"/>
    <tableColumn id="6" name="SECTION" dataDxfId="129"/>
    <tableColumn id="7" name="AMOUNT" dataDxfId="128"/>
    <tableColumn id="8" name="SANCTION NO. &amp; DT" dataDxfId="127"/>
    <tableColumn id="9" name="PAYMENT DETAILS (CHEQUE/RTGS &amp; DATE)" dataDxfId="126"/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id="8" name="Table8" displayName="Table8" ref="A1:I4" totalsRowShown="0" headerRowDxfId="125" dataDxfId="123" headerRowBorderDxfId="124" tableBorderDxfId="122" totalsRowBorderDxfId="121">
  <sortState ref="A2:I4">
    <sortCondition ref="D2:D4"/>
  </sortState>
  <tableColumns count="9">
    <tableColumn id="1" name="S.NO" dataDxfId="120"/>
    <tableColumn id="2" name="CASE " dataDxfId="119"/>
    <tableColumn id="3" name="CASE NO" dataDxfId="118"/>
    <tableColumn id="4" name="YEAR" dataDxfId="117"/>
    <tableColumn id="5" name="CASE TYPE" dataDxfId="116"/>
    <tableColumn id="6" name="SECTION" dataDxfId="115"/>
    <tableColumn id="7" name="AMOUNT" dataDxfId="114"/>
    <tableColumn id="8" name="SANCTION NO. &amp; DT" dataDxfId="113"/>
    <tableColumn id="9" name="PAYMENT DETAILS (CHEQUE/RTGS &amp; DATE)" dataDxfId="112"/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id="10" name="Table10" displayName="Table10" ref="A1:I3" totalsRowShown="0" headerRowDxfId="111" dataDxfId="109" headerRowBorderDxfId="110" tableBorderDxfId="108" totalsRowBorderDxfId="107">
  <sortState ref="A2:I3">
    <sortCondition ref="C2:C3"/>
  </sortState>
  <tableColumns count="9">
    <tableColumn id="1" name="S.NO" dataDxfId="106"/>
    <tableColumn id="2" name="CASE " dataDxfId="105"/>
    <tableColumn id="3" name="CASE NO" dataDxfId="104"/>
    <tableColumn id="4" name="YEAR" dataDxfId="103"/>
    <tableColumn id="5" name="CASE TYPE" dataDxfId="102"/>
    <tableColumn id="6" name="SECTION" dataDxfId="101"/>
    <tableColumn id="7" name="AMOUNT" dataDxfId="100"/>
    <tableColumn id="8" name="SANCTION NO. &amp; DT" dataDxfId="99"/>
    <tableColumn id="9" name="PAYMENT DETAILS (CHEQUE/RTGS &amp; DATE)" dataDxfId="98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7"/>
  <sheetViews>
    <sheetView tabSelected="1" workbookViewId="0">
      <selection activeCell="E17" sqref="E17"/>
    </sheetView>
  </sheetViews>
  <sheetFormatPr defaultRowHeight="15" x14ac:dyDescent="0.25"/>
  <cols>
    <col min="1" max="1" width="6.85546875" bestFit="1" customWidth="1"/>
    <col min="2" max="2" width="8.28515625" bestFit="1" customWidth="1"/>
    <col min="3" max="3" width="11.7109375" bestFit="1" customWidth="1"/>
    <col min="4" max="4" width="7.5703125" bestFit="1" customWidth="1"/>
    <col min="5" max="5" width="45.140625" bestFit="1" customWidth="1"/>
    <col min="6" max="6" width="19.5703125" bestFit="1" customWidth="1"/>
    <col min="7" max="7" width="11.28515625" bestFit="1" customWidth="1"/>
    <col min="8" max="8" width="24.28515625" bestFit="1" customWidth="1"/>
    <col min="9" max="9" width="52.42578125" bestFit="1" customWidth="1"/>
  </cols>
  <sheetData>
    <row r="1" spans="1:12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3" t="s">
        <v>8</v>
      </c>
    </row>
    <row r="2" spans="1:12" s="6" customFormat="1" x14ac:dyDescent="0.25">
      <c r="A2" s="5">
        <v>1</v>
      </c>
      <c r="B2" s="5" t="s">
        <v>9</v>
      </c>
      <c r="C2" s="5">
        <v>46</v>
      </c>
      <c r="D2" s="5">
        <v>2020</v>
      </c>
      <c r="E2" s="5" t="s">
        <v>11</v>
      </c>
      <c r="F2" s="5" t="s">
        <v>13</v>
      </c>
      <c r="G2" s="5">
        <v>5000</v>
      </c>
      <c r="H2" s="5"/>
      <c r="I2" s="5"/>
    </row>
    <row r="3" spans="1:12" s="6" customFormat="1" x14ac:dyDescent="0.25">
      <c r="A3" s="5">
        <f>A2+1</f>
        <v>2</v>
      </c>
      <c r="B3" s="5" t="s">
        <v>24</v>
      </c>
      <c r="C3" s="5">
        <v>47</v>
      </c>
      <c r="D3" s="5">
        <v>2020</v>
      </c>
      <c r="E3" s="5" t="s">
        <v>28</v>
      </c>
      <c r="F3" s="5" t="s">
        <v>29</v>
      </c>
      <c r="G3" s="5">
        <v>5000</v>
      </c>
      <c r="H3" s="4"/>
      <c r="I3" s="4"/>
    </row>
    <row r="4" spans="1:12" s="6" customFormat="1" x14ac:dyDescent="0.25">
      <c r="A4" s="5">
        <f t="shared" ref="A4:A57" si="0">A3+1</f>
        <v>3</v>
      </c>
      <c r="B4" s="5" t="s">
        <v>24</v>
      </c>
      <c r="C4" s="5">
        <v>47</v>
      </c>
      <c r="D4" s="5">
        <v>2020</v>
      </c>
      <c r="E4" s="5" t="s">
        <v>30</v>
      </c>
      <c r="F4" s="5" t="s">
        <v>29</v>
      </c>
      <c r="G4" s="5">
        <v>5000</v>
      </c>
      <c r="H4" s="4"/>
      <c r="I4" s="4"/>
    </row>
    <row r="5" spans="1:12" s="6" customFormat="1" x14ac:dyDescent="0.25">
      <c r="A5" s="5">
        <f t="shared" si="0"/>
        <v>4</v>
      </c>
      <c r="B5" s="5" t="s">
        <v>10</v>
      </c>
      <c r="C5" s="5">
        <v>443</v>
      </c>
      <c r="D5" s="5">
        <v>2020</v>
      </c>
      <c r="E5" s="5" t="s">
        <v>12</v>
      </c>
      <c r="F5" s="5" t="s">
        <v>22</v>
      </c>
      <c r="G5" s="5">
        <v>10000</v>
      </c>
      <c r="H5" s="4"/>
      <c r="I5" s="4"/>
    </row>
    <row r="6" spans="1:12" s="6" customFormat="1" x14ac:dyDescent="0.25">
      <c r="A6" s="5">
        <f t="shared" si="0"/>
        <v>5</v>
      </c>
      <c r="B6" s="5" t="s">
        <v>9</v>
      </c>
      <c r="C6" s="5">
        <v>1017</v>
      </c>
      <c r="D6" s="5">
        <v>2020</v>
      </c>
      <c r="E6" s="5" t="s">
        <v>19</v>
      </c>
      <c r="F6" s="5" t="s">
        <v>35</v>
      </c>
      <c r="G6" s="5">
        <v>12000</v>
      </c>
      <c r="H6" s="5"/>
      <c r="I6" s="5"/>
    </row>
    <row r="7" spans="1:12" s="6" customFormat="1" x14ac:dyDescent="0.25">
      <c r="A7" s="5">
        <f t="shared" si="0"/>
        <v>6</v>
      </c>
      <c r="B7" s="5" t="s">
        <v>9</v>
      </c>
      <c r="C7" s="5">
        <v>1063</v>
      </c>
      <c r="D7" s="5">
        <v>2020</v>
      </c>
      <c r="E7" s="5" t="s">
        <v>19</v>
      </c>
      <c r="F7" s="5" t="s">
        <v>34</v>
      </c>
      <c r="G7" s="5">
        <v>12000</v>
      </c>
      <c r="H7" s="5"/>
      <c r="I7" s="5"/>
    </row>
    <row r="8" spans="1:12" s="6" customFormat="1" x14ac:dyDescent="0.25">
      <c r="A8" s="5">
        <f t="shared" si="0"/>
        <v>7</v>
      </c>
      <c r="B8" s="5" t="s">
        <v>9</v>
      </c>
      <c r="C8" s="5">
        <v>1065</v>
      </c>
      <c r="D8" s="5">
        <v>2020</v>
      </c>
      <c r="E8" s="5" t="s">
        <v>19</v>
      </c>
      <c r="F8" s="5" t="s">
        <v>34</v>
      </c>
      <c r="G8" s="5">
        <v>12000</v>
      </c>
      <c r="H8" s="5"/>
      <c r="I8" s="5"/>
    </row>
    <row r="9" spans="1:12" s="6" customFormat="1" x14ac:dyDescent="0.25">
      <c r="A9" s="5">
        <f t="shared" si="0"/>
        <v>8</v>
      </c>
      <c r="B9" s="5" t="s">
        <v>9</v>
      </c>
      <c r="C9" s="5">
        <v>1067</v>
      </c>
      <c r="D9" s="5">
        <v>2020</v>
      </c>
      <c r="E9" s="5" t="s">
        <v>19</v>
      </c>
      <c r="F9" s="5" t="s">
        <v>34</v>
      </c>
      <c r="G9" s="5">
        <v>12000</v>
      </c>
      <c r="H9" s="5"/>
      <c r="I9" s="5"/>
    </row>
    <row r="10" spans="1:12" s="6" customFormat="1" x14ac:dyDescent="0.25">
      <c r="A10" s="5">
        <f t="shared" si="0"/>
        <v>9</v>
      </c>
      <c r="B10" s="5" t="s">
        <v>9</v>
      </c>
      <c r="C10" s="5">
        <v>1069</v>
      </c>
      <c r="D10" s="5">
        <v>2020</v>
      </c>
      <c r="E10" s="5" t="s">
        <v>19</v>
      </c>
      <c r="F10" s="5" t="s">
        <v>34</v>
      </c>
      <c r="G10" s="5">
        <v>12000</v>
      </c>
      <c r="H10" s="5"/>
      <c r="I10" s="5"/>
    </row>
    <row r="11" spans="1:12" x14ac:dyDescent="0.25">
      <c r="A11" s="5">
        <f t="shared" si="0"/>
        <v>10</v>
      </c>
      <c r="B11" s="5" t="s">
        <v>31</v>
      </c>
      <c r="C11" s="7">
        <v>1460</v>
      </c>
      <c r="D11" s="5">
        <v>2020</v>
      </c>
      <c r="E11" s="5" t="s">
        <v>32</v>
      </c>
      <c r="F11" s="5" t="s">
        <v>29</v>
      </c>
      <c r="G11" s="5">
        <v>10000</v>
      </c>
      <c r="H11" s="4"/>
      <c r="I11" s="4"/>
      <c r="L11" s="6"/>
    </row>
    <row r="12" spans="1:12" x14ac:dyDescent="0.25">
      <c r="A12" s="5">
        <f t="shared" si="0"/>
        <v>11</v>
      </c>
      <c r="B12" s="5" t="s">
        <v>9</v>
      </c>
      <c r="C12" s="7">
        <v>2271</v>
      </c>
      <c r="D12" s="5">
        <v>2020</v>
      </c>
      <c r="E12" s="5" t="s">
        <v>12</v>
      </c>
      <c r="F12" s="5" t="s">
        <v>20</v>
      </c>
      <c r="G12" s="8">
        <v>10000</v>
      </c>
      <c r="H12" s="4"/>
      <c r="I12" s="4"/>
      <c r="L12" s="6"/>
    </row>
    <row r="13" spans="1:12" x14ac:dyDescent="0.25">
      <c r="A13" s="5">
        <f t="shared" si="0"/>
        <v>12</v>
      </c>
      <c r="B13" s="5" t="s">
        <v>9</v>
      </c>
      <c r="C13" s="5">
        <v>2310</v>
      </c>
      <c r="D13" s="5">
        <v>2020</v>
      </c>
      <c r="E13" s="5" t="s">
        <v>11</v>
      </c>
      <c r="F13" s="5" t="s">
        <v>13</v>
      </c>
      <c r="G13" s="5">
        <v>5000</v>
      </c>
      <c r="H13" s="5"/>
      <c r="I13" s="5"/>
      <c r="L13" s="6"/>
    </row>
    <row r="14" spans="1:12" x14ac:dyDescent="0.25">
      <c r="A14" s="5">
        <f t="shared" si="0"/>
        <v>13</v>
      </c>
      <c r="B14" s="5" t="s">
        <v>9</v>
      </c>
      <c r="C14" s="5">
        <v>2386</v>
      </c>
      <c r="D14" s="5">
        <v>2020</v>
      </c>
      <c r="E14" s="5" t="s">
        <v>11</v>
      </c>
      <c r="F14" s="5" t="s">
        <v>36</v>
      </c>
      <c r="G14" s="5">
        <v>5000</v>
      </c>
      <c r="H14" s="4"/>
      <c r="I14" s="4"/>
      <c r="L14" s="6"/>
    </row>
    <row r="15" spans="1:12" x14ac:dyDescent="0.25">
      <c r="A15" s="5">
        <f t="shared" si="0"/>
        <v>14</v>
      </c>
      <c r="B15" s="5" t="s">
        <v>9</v>
      </c>
      <c r="C15" s="5">
        <v>2490</v>
      </c>
      <c r="D15" s="5">
        <v>2020</v>
      </c>
      <c r="E15" s="5" t="s">
        <v>19</v>
      </c>
      <c r="F15" s="5" t="s">
        <v>26</v>
      </c>
      <c r="G15" s="5">
        <v>12000</v>
      </c>
      <c r="H15" s="4"/>
      <c r="I15" s="4"/>
      <c r="L15" s="6"/>
    </row>
    <row r="16" spans="1:12" x14ac:dyDescent="0.25">
      <c r="A16" s="5">
        <f t="shared" si="0"/>
        <v>15</v>
      </c>
      <c r="B16" s="5" t="s">
        <v>9</v>
      </c>
      <c r="C16" s="5">
        <v>3854</v>
      </c>
      <c r="D16" s="5">
        <v>2020</v>
      </c>
      <c r="E16" s="5" t="s">
        <v>12</v>
      </c>
      <c r="F16" s="5" t="s">
        <v>20</v>
      </c>
      <c r="G16" s="5">
        <v>10000</v>
      </c>
      <c r="H16" s="4"/>
      <c r="I16" s="4"/>
      <c r="L16" s="6"/>
    </row>
    <row r="17" spans="1:12" x14ac:dyDescent="0.25">
      <c r="A17" s="5">
        <f t="shared" si="0"/>
        <v>16</v>
      </c>
      <c r="B17" s="5" t="s">
        <v>9</v>
      </c>
      <c r="C17" s="5">
        <v>4112</v>
      </c>
      <c r="D17" s="5">
        <v>2020</v>
      </c>
      <c r="E17" s="5" t="s">
        <v>19</v>
      </c>
      <c r="F17" s="5" t="s">
        <v>23</v>
      </c>
      <c r="G17" s="5">
        <v>12000</v>
      </c>
      <c r="H17" s="4"/>
      <c r="I17" s="4"/>
      <c r="L17" s="6"/>
    </row>
    <row r="18" spans="1:12" x14ac:dyDescent="0.25">
      <c r="A18" s="5">
        <f t="shared" si="0"/>
        <v>17</v>
      </c>
      <c r="B18" s="5" t="s">
        <v>9</v>
      </c>
      <c r="C18" s="7">
        <v>4477</v>
      </c>
      <c r="D18" s="5">
        <v>2020</v>
      </c>
      <c r="E18" s="5" t="s">
        <v>12</v>
      </c>
      <c r="F18" s="5" t="s">
        <v>16</v>
      </c>
      <c r="G18" s="8">
        <v>10000</v>
      </c>
      <c r="H18" s="4"/>
      <c r="I18" s="4"/>
      <c r="L18" s="6"/>
    </row>
    <row r="19" spans="1:12" x14ac:dyDescent="0.25">
      <c r="A19" s="5">
        <f t="shared" si="0"/>
        <v>18</v>
      </c>
      <c r="B19" s="5" t="s">
        <v>9</v>
      </c>
      <c r="C19" s="5">
        <v>5132</v>
      </c>
      <c r="D19" s="5">
        <v>2020</v>
      </c>
      <c r="E19" s="5" t="s">
        <v>12</v>
      </c>
      <c r="F19" s="5" t="s">
        <v>27</v>
      </c>
      <c r="G19" s="5">
        <v>10000</v>
      </c>
      <c r="H19" s="4"/>
      <c r="I19" s="4"/>
      <c r="L19" s="6"/>
    </row>
    <row r="20" spans="1:12" x14ac:dyDescent="0.25">
      <c r="A20" s="5">
        <f t="shared" si="0"/>
        <v>19</v>
      </c>
      <c r="B20" s="5" t="s">
        <v>9</v>
      </c>
      <c r="C20" s="5">
        <v>6134</v>
      </c>
      <c r="D20" s="5">
        <v>2020</v>
      </c>
      <c r="E20" s="5" t="s">
        <v>11</v>
      </c>
      <c r="F20" s="5" t="s">
        <v>26</v>
      </c>
      <c r="G20" s="5">
        <v>5000</v>
      </c>
      <c r="H20" s="4"/>
      <c r="I20" s="4"/>
      <c r="L20" s="6"/>
    </row>
    <row r="21" spans="1:12" x14ac:dyDescent="0.25">
      <c r="A21" s="5">
        <f t="shared" si="0"/>
        <v>20</v>
      </c>
      <c r="B21" s="5" t="s">
        <v>9</v>
      </c>
      <c r="C21" s="5">
        <v>6136</v>
      </c>
      <c r="D21" s="5">
        <v>2020</v>
      </c>
      <c r="E21" s="5" t="s">
        <v>12</v>
      </c>
      <c r="F21" s="5" t="s">
        <v>26</v>
      </c>
      <c r="G21" s="5">
        <v>10000</v>
      </c>
      <c r="H21" s="4"/>
      <c r="I21" s="4"/>
      <c r="L21" s="6"/>
    </row>
    <row r="22" spans="1:12" x14ac:dyDescent="0.25">
      <c r="A22" s="5">
        <f t="shared" si="0"/>
        <v>21</v>
      </c>
      <c r="B22" s="5" t="s">
        <v>9</v>
      </c>
      <c r="C22" s="5">
        <v>6143</v>
      </c>
      <c r="D22" s="5">
        <v>2020</v>
      </c>
      <c r="E22" s="5" t="s">
        <v>11</v>
      </c>
      <c r="F22" s="5" t="s">
        <v>26</v>
      </c>
      <c r="G22" s="5">
        <v>5000</v>
      </c>
      <c r="H22" s="4"/>
      <c r="I22" s="4"/>
      <c r="L22" s="6"/>
    </row>
    <row r="23" spans="1:12" x14ac:dyDescent="0.25">
      <c r="A23" s="5">
        <f t="shared" si="0"/>
        <v>22</v>
      </c>
      <c r="B23" s="5" t="s">
        <v>9</v>
      </c>
      <c r="C23" s="5">
        <v>6192</v>
      </c>
      <c r="D23" s="5">
        <v>2020</v>
      </c>
      <c r="E23" s="5" t="s">
        <v>11</v>
      </c>
      <c r="F23" s="5" t="s">
        <v>26</v>
      </c>
      <c r="G23" s="5">
        <v>5000</v>
      </c>
      <c r="H23" s="4"/>
      <c r="I23" s="4"/>
      <c r="L23" s="6"/>
    </row>
    <row r="24" spans="1:12" x14ac:dyDescent="0.25">
      <c r="A24" s="5">
        <f t="shared" si="0"/>
        <v>23</v>
      </c>
      <c r="B24" s="5" t="s">
        <v>9</v>
      </c>
      <c r="C24" s="5">
        <v>6268</v>
      </c>
      <c r="D24" s="5">
        <v>2020</v>
      </c>
      <c r="E24" s="5" t="s">
        <v>11</v>
      </c>
      <c r="F24" s="5" t="s">
        <v>26</v>
      </c>
      <c r="G24" s="5">
        <v>5000</v>
      </c>
      <c r="H24" s="4"/>
      <c r="I24" s="4"/>
      <c r="L24" s="6"/>
    </row>
    <row r="25" spans="1:12" x14ac:dyDescent="0.25">
      <c r="A25" s="5">
        <f t="shared" si="0"/>
        <v>24</v>
      </c>
      <c r="B25" s="5" t="s">
        <v>9</v>
      </c>
      <c r="C25" s="5">
        <v>6804</v>
      </c>
      <c r="D25" s="5">
        <v>2020</v>
      </c>
      <c r="E25" s="5" t="s">
        <v>11</v>
      </c>
      <c r="F25" s="5" t="s">
        <v>23</v>
      </c>
      <c r="G25" s="5">
        <v>5000</v>
      </c>
      <c r="H25" s="4"/>
      <c r="I25" s="4"/>
      <c r="L25" s="6"/>
    </row>
    <row r="26" spans="1:12" x14ac:dyDescent="0.25">
      <c r="A26" s="5">
        <f t="shared" si="0"/>
        <v>25</v>
      </c>
      <c r="B26" s="5" t="s">
        <v>24</v>
      </c>
      <c r="C26" s="5">
        <v>6815</v>
      </c>
      <c r="D26" s="5">
        <v>2020</v>
      </c>
      <c r="E26" s="5" t="s">
        <v>12</v>
      </c>
      <c r="F26" s="5" t="s">
        <v>23</v>
      </c>
      <c r="G26" s="5">
        <v>10000</v>
      </c>
      <c r="H26" s="4"/>
      <c r="I26" s="4"/>
      <c r="L26" s="6"/>
    </row>
    <row r="27" spans="1:12" x14ac:dyDescent="0.25">
      <c r="A27" s="5">
        <f t="shared" si="0"/>
        <v>26</v>
      </c>
      <c r="B27" s="5" t="s">
        <v>9</v>
      </c>
      <c r="C27" s="5">
        <v>7769</v>
      </c>
      <c r="D27" s="5">
        <v>2020</v>
      </c>
      <c r="E27" s="5" t="s">
        <v>11</v>
      </c>
      <c r="F27" s="5" t="s">
        <v>26</v>
      </c>
      <c r="G27" s="5">
        <v>5000</v>
      </c>
      <c r="H27" s="4"/>
      <c r="I27" s="4"/>
      <c r="L27" s="6"/>
    </row>
    <row r="28" spans="1:12" x14ac:dyDescent="0.25">
      <c r="A28" s="5">
        <f t="shared" si="0"/>
        <v>27</v>
      </c>
      <c r="B28" s="5" t="s">
        <v>9</v>
      </c>
      <c r="C28" s="5">
        <v>7889</v>
      </c>
      <c r="D28" s="5">
        <v>2020</v>
      </c>
      <c r="E28" s="5" t="s">
        <v>11</v>
      </c>
      <c r="F28" s="5" t="s">
        <v>27</v>
      </c>
      <c r="G28" s="5">
        <v>5000</v>
      </c>
      <c r="H28" s="4"/>
      <c r="I28" s="4"/>
      <c r="L28" s="6"/>
    </row>
    <row r="29" spans="1:12" x14ac:dyDescent="0.25">
      <c r="A29" s="5">
        <f t="shared" si="0"/>
        <v>28</v>
      </c>
      <c r="B29" s="5" t="s">
        <v>9</v>
      </c>
      <c r="C29" s="5">
        <v>7921</v>
      </c>
      <c r="D29" s="5">
        <v>2020</v>
      </c>
      <c r="E29" s="5" t="s">
        <v>11</v>
      </c>
      <c r="F29" s="5" t="s">
        <v>13</v>
      </c>
      <c r="G29" s="5">
        <v>5000</v>
      </c>
      <c r="H29" s="5"/>
      <c r="I29" s="5"/>
      <c r="L29" s="6"/>
    </row>
    <row r="30" spans="1:12" x14ac:dyDescent="0.25">
      <c r="A30" s="5">
        <f t="shared" si="0"/>
        <v>29</v>
      </c>
      <c r="B30" s="5" t="s">
        <v>9</v>
      </c>
      <c r="C30" s="5">
        <v>7933</v>
      </c>
      <c r="D30" s="5">
        <v>2020</v>
      </c>
      <c r="E30" s="5" t="s">
        <v>11</v>
      </c>
      <c r="F30" s="5" t="s">
        <v>13</v>
      </c>
      <c r="G30" s="5">
        <v>5000</v>
      </c>
      <c r="H30" s="5"/>
      <c r="I30" s="5"/>
      <c r="L30" s="6"/>
    </row>
    <row r="31" spans="1:12" x14ac:dyDescent="0.25">
      <c r="A31" s="5">
        <f t="shared" si="0"/>
        <v>30</v>
      </c>
      <c r="B31" s="5" t="s">
        <v>9</v>
      </c>
      <c r="C31" s="5">
        <v>7988</v>
      </c>
      <c r="D31" s="5">
        <v>2020</v>
      </c>
      <c r="E31" s="5" t="s">
        <v>11</v>
      </c>
      <c r="F31" s="5" t="s">
        <v>26</v>
      </c>
      <c r="G31" s="5">
        <v>5000</v>
      </c>
      <c r="H31" s="4"/>
      <c r="I31" s="4"/>
      <c r="L31" s="6"/>
    </row>
    <row r="32" spans="1:12" x14ac:dyDescent="0.25">
      <c r="A32" s="5">
        <f t="shared" si="0"/>
        <v>31</v>
      </c>
      <c r="B32" s="5" t="s">
        <v>9</v>
      </c>
      <c r="C32" s="5">
        <v>8169</v>
      </c>
      <c r="D32" s="5">
        <v>2020</v>
      </c>
      <c r="E32" s="5" t="s">
        <v>11</v>
      </c>
      <c r="F32" s="5" t="s">
        <v>13</v>
      </c>
      <c r="G32" s="5">
        <v>5000</v>
      </c>
      <c r="H32" s="5"/>
      <c r="I32" s="5"/>
      <c r="L32" s="6"/>
    </row>
    <row r="33" spans="1:12" x14ac:dyDescent="0.25">
      <c r="A33" s="5">
        <f t="shared" si="0"/>
        <v>32</v>
      </c>
      <c r="B33" s="5" t="s">
        <v>9</v>
      </c>
      <c r="C33" s="5">
        <v>8970</v>
      </c>
      <c r="D33" s="5">
        <v>2020</v>
      </c>
      <c r="E33" s="5" t="s">
        <v>11</v>
      </c>
      <c r="F33" s="5" t="s">
        <v>26</v>
      </c>
      <c r="G33" s="5">
        <v>5000</v>
      </c>
      <c r="H33" s="4"/>
      <c r="I33" s="4"/>
      <c r="L33" s="6"/>
    </row>
    <row r="34" spans="1:12" x14ac:dyDescent="0.25">
      <c r="A34" s="5">
        <f t="shared" si="0"/>
        <v>33</v>
      </c>
      <c r="B34" s="5" t="s">
        <v>9</v>
      </c>
      <c r="C34" s="5">
        <v>9323</v>
      </c>
      <c r="D34" s="5">
        <v>2020</v>
      </c>
      <c r="E34" s="5" t="s">
        <v>11</v>
      </c>
      <c r="F34" s="5" t="s">
        <v>26</v>
      </c>
      <c r="G34" s="5">
        <v>5000</v>
      </c>
      <c r="H34" s="4"/>
      <c r="I34" s="4"/>
      <c r="L34" s="6"/>
    </row>
    <row r="35" spans="1:12" x14ac:dyDescent="0.25">
      <c r="A35" s="5">
        <f t="shared" si="0"/>
        <v>34</v>
      </c>
      <c r="B35" s="5" t="s">
        <v>9</v>
      </c>
      <c r="C35" s="5">
        <v>9995</v>
      </c>
      <c r="D35" s="5">
        <v>2020</v>
      </c>
      <c r="E35" s="5" t="s">
        <v>11</v>
      </c>
      <c r="F35" s="5" t="s">
        <v>26</v>
      </c>
      <c r="G35" s="5">
        <v>5000</v>
      </c>
      <c r="H35" s="4"/>
      <c r="I35" s="4"/>
      <c r="L35" s="6"/>
    </row>
    <row r="36" spans="1:12" x14ac:dyDescent="0.25">
      <c r="A36" s="5">
        <f t="shared" si="0"/>
        <v>35</v>
      </c>
      <c r="B36" s="5" t="s">
        <v>9</v>
      </c>
      <c r="C36" s="5">
        <v>10063</v>
      </c>
      <c r="D36" s="5">
        <v>2020</v>
      </c>
      <c r="E36" s="5" t="s">
        <v>17</v>
      </c>
      <c r="F36" s="5" t="s">
        <v>18</v>
      </c>
      <c r="G36" s="5">
        <v>10000</v>
      </c>
      <c r="H36" s="5"/>
      <c r="I36" s="5"/>
      <c r="L36" s="6"/>
    </row>
    <row r="37" spans="1:12" x14ac:dyDescent="0.25">
      <c r="A37" s="5">
        <f t="shared" si="0"/>
        <v>36</v>
      </c>
      <c r="B37" s="5" t="s">
        <v>9</v>
      </c>
      <c r="C37" s="7">
        <v>10267</v>
      </c>
      <c r="D37" s="5">
        <v>2020</v>
      </c>
      <c r="E37" s="5" t="s">
        <v>17</v>
      </c>
      <c r="F37" s="5" t="s">
        <v>22</v>
      </c>
      <c r="G37" s="8">
        <v>10000</v>
      </c>
      <c r="H37" s="4"/>
      <c r="I37" s="4"/>
      <c r="L37" s="6"/>
    </row>
    <row r="38" spans="1:12" x14ac:dyDescent="0.25">
      <c r="A38" s="5">
        <f t="shared" si="0"/>
        <v>37</v>
      </c>
      <c r="B38" s="5" t="s">
        <v>9</v>
      </c>
      <c r="C38" s="5">
        <v>12041</v>
      </c>
      <c r="D38" s="5">
        <v>2020</v>
      </c>
      <c r="E38" s="5" t="s">
        <v>19</v>
      </c>
      <c r="F38" s="5" t="s">
        <v>27</v>
      </c>
      <c r="G38" s="5">
        <v>12000</v>
      </c>
      <c r="H38" s="4"/>
      <c r="I38" s="4"/>
      <c r="L38" s="6"/>
    </row>
    <row r="39" spans="1:12" x14ac:dyDescent="0.25">
      <c r="A39" s="5">
        <f t="shared" si="0"/>
        <v>38</v>
      </c>
      <c r="B39" s="5" t="s">
        <v>9</v>
      </c>
      <c r="C39" s="5">
        <v>12041</v>
      </c>
      <c r="D39" s="5">
        <v>2020</v>
      </c>
      <c r="E39" s="5" t="s">
        <v>11</v>
      </c>
      <c r="F39" s="5" t="s">
        <v>27</v>
      </c>
      <c r="G39" s="5">
        <v>5000</v>
      </c>
      <c r="H39" s="4"/>
      <c r="I39" s="4"/>
      <c r="L39" s="6"/>
    </row>
    <row r="40" spans="1:12" x14ac:dyDescent="0.25">
      <c r="A40" s="5">
        <f t="shared" si="0"/>
        <v>39</v>
      </c>
      <c r="B40" s="5" t="s">
        <v>9</v>
      </c>
      <c r="C40" s="5">
        <v>12701</v>
      </c>
      <c r="D40" s="5">
        <v>2020</v>
      </c>
      <c r="E40" s="5" t="s">
        <v>12</v>
      </c>
      <c r="F40" s="5" t="s">
        <v>27</v>
      </c>
      <c r="G40" s="5">
        <v>10000</v>
      </c>
      <c r="H40" s="4"/>
      <c r="I40" s="4"/>
      <c r="L40" s="6"/>
    </row>
    <row r="41" spans="1:12" x14ac:dyDescent="0.25">
      <c r="A41" s="5">
        <f t="shared" si="0"/>
        <v>40</v>
      </c>
      <c r="B41" s="5" t="s">
        <v>9</v>
      </c>
      <c r="C41" s="5">
        <v>15480</v>
      </c>
      <c r="D41" s="5">
        <v>2020</v>
      </c>
      <c r="E41" s="5" t="s">
        <v>17</v>
      </c>
      <c r="F41" s="5" t="s">
        <v>26</v>
      </c>
      <c r="G41" s="5">
        <v>10000</v>
      </c>
      <c r="H41" s="4"/>
      <c r="I41" s="4"/>
      <c r="L41" s="6"/>
    </row>
    <row r="42" spans="1:12" x14ac:dyDescent="0.25">
      <c r="A42" s="5">
        <f t="shared" si="0"/>
        <v>41</v>
      </c>
      <c r="B42" s="5" t="s">
        <v>9</v>
      </c>
      <c r="C42" s="5">
        <v>16623</v>
      </c>
      <c r="D42" s="5">
        <v>2020</v>
      </c>
      <c r="E42" s="5" t="s">
        <v>19</v>
      </c>
      <c r="F42" s="5" t="s">
        <v>14</v>
      </c>
      <c r="G42" s="5">
        <v>12000</v>
      </c>
      <c r="H42" s="4"/>
      <c r="I42" s="4"/>
      <c r="L42" s="6"/>
    </row>
    <row r="43" spans="1:12" x14ac:dyDescent="0.25">
      <c r="A43" s="5">
        <f t="shared" si="0"/>
        <v>42</v>
      </c>
      <c r="B43" s="5" t="s">
        <v>9</v>
      </c>
      <c r="C43" s="5">
        <v>17026</v>
      </c>
      <c r="D43" s="5">
        <v>2020</v>
      </c>
      <c r="E43" s="5" t="s">
        <v>19</v>
      </c>
      <c r="F43" s="5" t="s">
        <v>23</v>
      </c>
      <c r="G43" s="5">
        <v>12000</v>
      </c>
      <c r="H43" s="4"/>
      <c r="I43" s="4"/>
      <c r="L43" s="6"/>
    </row>
    <row r="44" spans="1:12" x14ac:dyDescent="0.25">
      <c r="A44" s="5">
        <f t="shared" si="0"/>
        <v>43</v>
      </c>
      <c r="B44" s="5" t="s">
        <v>9</v>
      </c>
      <c r="C44" s="5">
        <v>17158</v>
      </c>
      <c r="D44" s="5">
        <v>2020</v>
      </c>
      <c r="E44" s="5" t="s">
        <v>11</v>
      </c>
      <c r="F44" s="5" t="s">
        <v>26</v>
      </c>
      <c r="G44" s="5">
        <v>5000</v>
      </c>
      <c r="H44" s="4"/>
      <c r="I44" s="4"/>
      <c r="L44" s="6"/>
    </row>
    <row r="45" spans="1:12" x14ac:dyDescent="0.25">
      <c r="A45" s="5">
        <f t="shared" si="0"/>
        <v>44</v>
      </c>
      <c r="B45" s="5" t="s">
        <v>9</v>
      </c>
      <c r="C45" s="5">
        <v>18302</v>
      </c>
      <c r="D45" s="5">
        <v>2020</v>
      </c>
      <c r="E45" s="5" t="s">
        <v>12</v>
      </c>
      <c r="F45" s="5" t="s">
        <v>14</v>
      </c>
      <c r="G45" s="5">
        <v>10000</v>
      </c>
      <c r="H45" s="4"/>
      <c r="I45" s="4"/>
      <c r="L45" s="6"/>
    </row>
    <row r="46" spans="1:12" x14ac:dyDescent="0.25">
      <c r="A46" s="5">
        <f t="shared" si="0"/>
        <v>45</v>
      </c>
      <c r="B46" s="5" t="s">
        <v>9</v>
      </c>
      <c r="C46" s="7">
        <v>18639</v>
      </c>
      <c r="D46" s="5">
        <v>2020</v>
      </c>
      <c r="E46" s="5" t="s">
        <v>11</v>
      </c>
      <c r="F46" s="5" t="s">
        <v>26</v>
      </c>
      <c r="G46" s="8">
        <v>5000</v>
      </c>
      <c r="H46" s="4"/>
      <c r="I46" s="4"/>
      <c r="L46" s="6"/>
    </row>
    <row r="47" spans="1:12" x14ac:dyDescent="0.25">
      <c r="A47" s="5">
        <f t="shared" si="0"/>
        <v>46</v>
      </c>
      <c r="B47" s="5" t="s">
        <v>9</v>
      </c>
      <c r="C47" s="5">
        <v>18979</v>
      </c>
      <c r="D47" s="5">
        <v>2020</v>
      </c>
      <c r="E47" s="5" t="s">
        <v>25</v>
      </c>
      <c r="F47" s="5" t="s">
        <v>23</v>
      </c>
      <c r="G47" s="5">
        <v>10000</v>
      </c>
      <c r="H47" s="4"/>
      <c r="I47" s="4"/>
      <c r="L47" s="6"/>
    </row>
    <row r="48" spans="1:12" x14ac:dyDescent="0.25">
      <c r="A48" s="5">
        <f t="shared" si="0"/>
        <v>47</v>
      </c>
      <c r="B48" s="5" t="s">
        <v>9</v>
      </c>
      <c r="C48" s="7">
        <v>21659</v>
      </c>
      <c r="D48" s="5">
        <v>2020</v>
      </c>
      <c r="E48" s="5" t="s">
        <v>12</v>
      </c>
      <c r="F48" s="5" t="s">
        <v>15</v>
      </c>
      <c r="G48" s="8">
        <v>10000</v>
      </c>
      <c r="H48" s="4"/>
      <c r="I48" s="4"/>
      <c r="L48" s="6"/>
    </row>
    <row r="49" spans="1:12" x14ac:dyDescent="0.25">
      <c r="A49" s="5">
        <f t="shared" si="0"/>
        <v>48</v>
      </c>
      <c r="B49" s="9" t="s">
        <v>9</v>
      </c>
      <c r="C49" s="9">
        <v>21854</v>
      </c>
      <c r="D49" s="9">
        <v>2020</v>
      </c>
      <c r="E49" s="9" t="s">
        <v>11</v>
      </c>
      <c r="F49" s="9" t="s">
        <v>13</v>
      </c>
      <c r="G49" s="8">
        <v>5000</v>
      </c>
      <c r="H49" s="4"/>
      <c r="I49" s="4"/>
      <c r="L49" s="6"/>
    </row>
    <row r="50" spans="1:12" x14ac:dyDescent="0.25">
      <c r="A50" s="5">
        <f t="shared" si="0"/>
        <v>49</v>
      </c>
      <c r="B50" s="5" t="s">
        <v>9</v>
      </c>
      <c r="C50" s="5">
        <v>22336</v>
      </c>
      <c r="D50" s="5">
        <v>2020</v>
      </c>
      <c r="E50" s="5" t="s">
        <v>17</v>
      </c>
      <c r="F50" s="5" t="s">
        <v>27</v>
      </c>
      <c r="G50" s="5">
        <v>10000</v>
      </c>
      <c r="H50" s="4"/>
      <c r="I50" s="4"/>
      <c r="L50" s="6"/>
    </row>
    <row r="51" spans="1:12" x14ac:dyDescent="0.25">
      <c r="A51" s="5">
        <f t="shared" si="0"/>
        <v>50</v>
      </c>
      <c r="B51" s="5" t="s">
        <v>9</v>
      </c>
      <c r="C51" s="5">
        <v>23490</v>
      </c>
      <c r="D51" s="5">
        <v>2020</v>
      </c>
      <c r="E51" s="10" t="s">
        <v>12</v>
      </c>
      <c r="F51" s="5" t="s">
        <v>36</v>
      </c>
      <c r="G51" s="5">
        <v>10000</v>
      </c>
      <c r="H51" s="4"/>
      <c r="I51" s="4"/>
      <c r="L51" s="6"/>
    </row>
    <row r="52" spans="1:12" x14ac:dyDescent="0.25">
      <c r="A52" s="5">
        <f t="shared" si="0"/>
        <v>51</v>
      </c>
      <c r="B52" s="5" t="s">
        <v>9</v>
      </c>
      <c r="C52" s="5">
        <v>23490</v>
      </c>
      <c r="D52" s="5">
        <v>2020</v>
      </c>
      <c r="E52" s="10" t="s">
        <v>11</v>
      </c>
      <c r="F52" s="5" t="s">
        <v>36</v>
      </c>
      <c r="G52" s="5">
        <v>5000</v>
      </c>
      <c r="H52" s="4"/>
      <c r="I52" s="4"/>
      <c r="L52" s="6"/>
    </row>
    <row r="53" spans="1:12" x14ac:dyDescent="0.25">
      <c r="A53" s="5">
        <f t="shared" si="0"/>
        <v>52</v>
      </c>
      <c r="B53" s="8" t="s">
        <v>9</v>
      </c>
      <c r="C53" s="8">
        <v>23729</v>
      </c>
      <c r="D53" s="8">
        <v>2020</v>
      </c>
      <c r="E53" s="8" t="s">
        <v>11</v>
      </c>
      <c r="F53" s="9" t="s">
        <v>13</v>
      </c>
      <c r="G53" s="8">
        <v>5000</v>
      </c>
      <c r="H53" s="4"/>
      <c r="I53" s="4"/>
      <c r="L53" s="6"/>
    </row>
    <row r="54" spans="1:12" x14ac:dyDescent="0.25">
      <c r="A54" s="5">
        <f t="shared" si="0"/>
        <v>53</v>
      </c>
      <c r="B54" s="8" t="s">
        <v>9</v>
      </c>
      <c r="C54" s="8">
        <v>23736</v>
      </c>
      <c r="D54" s="8">
        <v>2020</v>
      </c>
      <c r="E54" s="8" t="s">
        <v>11</v>
      </c>
      <c r="F54" s="9" t="s">
        <v>13</v>
      </c>
      <c r="G54" s="8">
        <v>5000</v>
      </c>
      <c r="H54" s="4"/>
      <c r="I54" s="4"/>
      <c r="L54" s="6"/>
    </row>
    <row r="55" spans="1:12" x14ac:dyDescent="0.25">
      <c r="A55" s="5">
        <f t="shared" si="0"/>
        <v>54</v>
      </c>
      <c r="B55" s="8" t="s">
        <v>9</v>
      </c>
      <c r="C55" s="8">
        <v>24480</v>
      </c>
      <c r="D55" s="8">
        <v>2020</v>
      </c>
      <c r="E55" s="8" t="s">
        <v>11</v>
      </c>
      <c r="F55" s="9" t="s">
        <v>13</v>
      </c>
      <c r="G55" s="8">
        <v>5000</v>
      </c>
      <c r="H55" s="4"/>
      <c r="I55" s="4"/>
      <c r="L55" s="6"/>
    </row>
    <row r="56" spans="1:12" x14ac:dyDescent="0.25">
      <c r="A56" s="5">
        <f t="shared" si="0"/>
        <v>55</v>
      </c>
      <c r="B56" s="5" t="s">
        <v>9</v>
      </c>
      <c r="C56" s="5">
        <v>24485</v>
      </c>
      <c r="D56" s="5">
        <v>2020</v>
      </c>
      <c r="E56" s="5" t="s">
        <v>11</v>
      </c>
      <c r="F56" s="5" t="s">
        <v>33</v>
      </c>
      <c r="G56" s="5">
        <v>5000</v>
      </c>
      <c r="H56" s="4"/>
      <c r="I56" s="4"/>
      <c r="L56" s="6"/>
    </row>
    <row r="57" spans="1:12" x14ac:dyDescent="0.25">
      <c r="A57" s="5">
        <f t="shared" si="0"/>
        <v>56</v>
      </c>
      <c r="B57" s="5" t="s">
        <v>9</v>
      </c>
      <c r="C57" s="7">
        <v>24565</v>
      </c>
      <c r="D57" s="5">
        <v>2020</v>
      </c>
      <c r="E57" s="5" t="s">
        <v>12</v>
      </c>
      <c r="F57" s="5" t="s">
        <v>21</v>
      </c>
      <c r="G57" s="8">
        <v>10000</v>
      </c>
      <c r="H57" s="4"/>
      <c r="I57" s="4"/>
      <c r="L57" s="6"/>
    </row>
  </sheetData>
  <sortState ref="A2:I63">
    <sortCondition ref="D2:D63"/>
    <sortCondition ref="C2:C63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workbookViewId="0">
      <selection activeCell="A4" sqref="A4:I4"/>
    </sheetView>
  </sheetViews>
  <sheetFormatPr defaultRowHeight="15" x14ac:dyDescent="0.25"/>
  <cols>
    <col min="3" max="3" width="10.85546875" customWidth="1"/>
    <col min="5" max="5" width="12.28515625" customWidth="1"/>
    <col min="6" max="6" width="10.7109375" customWidth="1"/>
    <col min="7" max="7" width="11.5703125" customWidth="1"/>
    <col min="8" max="8" width="21" customWidth="1"/>
    <col min="9" max="9" width="41" customWidth="1"/>
  </cols>
  <sheetData>
    <row r="1" spans="1:9" x14ac:dyDescent="0.25">
      <c r="A1" s="21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  <c r="H1" s="22" t="s">
        <v>7</v>
      </c>
      <c r="I1" s="23" t="s">
        <v>8</v>
      </c>
    </row>
    <row r="2" spans="1:9" x14ac:dyDescent="0.25">
      <c r="A2" s="19">
        <v>1</v>
      </c>
      <c r="B2" s="5" t="s">
        <v>9</v>
      </c>
      <c r="C2" s="5">
        <v>16623</v>
      </c>
      <c r="D2" s="5">
        <v>2020</v>
      </c>
      <c r="E2" s="5" t="s">
        <v>19</v>
      </c>
      <c r="F2" s="5" t="s">
        <v>14</v>
      </c>
      <c r="G2" s="5">
        <v>12000</v>
      </c>
      <c r="H2" s="5"/>
      <c r="I2" s="20"/>
    </row>
    <row r="3" spans="1:9" ht="15.75" thickBot="1" x14ac:dyDescent="0.3">
      <c r="A3" s="14">
        <v>2</v>
      </c>
      <c r="B3" s="15" t="s">
        <v>9</v>
      </c>
      <c r="C3" s="15">
        <v>18302</v>
      </c>
      <c r="D3" s="15">
        <v>2020</v>
      </c>
      <c r="E3" s="15" t="s">
        <v>12</v>
      </c>
      <c r="F3" s="15" t="s">
        <v>14</v>
      </c>
      <c r="G3" s="15">
        <v>10000</v>
      </c>
      <c r="H3" s="15"/>
      <c r="I3" s="16"/>
    </row>
    <row r="4" spans="1:9" ht="15.75" thickBot="1" x14ac:dyDescent="0.3">
      <c r="A4" s="25" t="s">
        <v>41</v>
      </c>
      <c r="B4" s="26"/>
      <c r="C4" s="26"/>
      <c r="D4" s="26"/>
      <c r="E4" s="26"/>
      <c r="F4" s="27"/>
      <c r="G4" s="24">
        <f>SUBTOTAL(109,Table10[AMOUNT])</f>
        <v>22000</v>
      </c>
      <c r="H4" s="17"/>
      <c r="I4" s="18"/>
    </row>
  </sheetData>
  <mergeCells count="1">
    <mergeCell ref="A4:F4"/>
  </mergeCell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workbookViewId="0">
      <selection activeCell="H1" sqref="H1"/>
    </sheetView>
  </sheetViews>
  <sheetFormatPr defaultRowHeight="15" x14ac:dyDescent="0.25"/>
  <cols>
    <col min="1" max="1" width="10" bestFit="1" customWidth="1"/>
    <col min="2" max="2" width="10.42578125" bestFit="1" customWidth="1"/>
    <col min="3" max="3" width="13.28515625" bestFit="1" customWidth="1"/>
    <col min="4" max="4" width="10.140625" bestFit="1" customWidth="1"/>
    <col min="5" max="5" width="36.140625" bestFit="1" customWidth="1"/>
    <col min="6" max="6" width="13.140625" bestFit="1" customWidth="1"/>
    <col min="7" max="7" width="14" bestFit="1" customWidth="1"/>
    <col min="8" max="8" width="23.7109375" bestFit="1" customWidth="1"/>
    <col min="9" max="9" width="44.42578125" bestFit="1" customWidth="1"/>
  </cols>
  <sheetData>
    <row r="1" spans="1:9" x14ac:dyDescent="0.25">
      <c r="A1" s="21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  <c r="H1" s="22" t="s">
        <v>7</v>
      </c>
      <c r="I1" s="23" t="s">
        <v>8</v>
      </c>
    </row>
    <row r="2" spans="1:9" x14ac:dyDescent="0.25">
      <c r="A2" s="19">
        <v>1</v>
      </c>
      <c r="B2" s="5" t="s">
        <v>9</v>
      </c>
      <c r="C2" s="5">
        <v>4112</v>
      </c>
      <c r="D2" s="5">
        <v>2020</v>
      </c>
      <c r="E2" s="5" t="s">
        <v>19</v>
      </c>
      <c r="F2" s="5" t="s">
        <v>23</v>
      </c>
      <c r="G2" s="5">
        <v>12000</v>
      </c>
      <c r="H2" s="5"/>
      <c r="I2" s="20"/>
    </row>
    <row r="3" spans="1:9" x14ac:dyDescent="0.25">
      <c r="A3" s="19">
        <v>2</v>
      </c>
      <c r="B3" s="5" t="s">
        <v>9</v>
      </c>
      <c r="C3" s="5">
        <v>6804</v>
      </c>
      <c r="D3" s="5">
        <v>2020</v>
      </c>
      <c r="E3" s="5" t="s">
        <v>11</v>
      </c>
      <c r="F3" s="5" t="s">
        <v>23</v>
      </c>
      <c r="G3" s="5">
        <v>5000</v>
      </c>
      <c r="H3" s="5"/>
      <c r="I3" s="20"/>
    </row>
    <row r="4" spans="1:9" x14ac:dyDescent="0.25">
      <c r="A4" s="19">
        <v>3</v>
      </c>
      <c r="B4" s="5" t="s">
        <v>24</v>
      </c>
      <c r="C4" s="5">
        <v>6815</v>
      </c>
      <c r="D4" s="5">
        <v>2020</v>
      </c>
      <c r="E4" s="5" t="s">
        <v>12</v>
      </c>
      <c r="F4" s="5" t="s">
        <v>23</v>
      </c>
      <c r="G4" s="5">
        <v>10000</v>
      </c>
      <c r="H4" s="5"/>
      <c r="I4" s="20"/>
    </row>
    <row r="5" spans="1:9" x14ac:dyDescent="0.25">
      <c r="A5" s="19">
        <v>4</v>
      </c>
      <c r="B5" s="5" t="s">
        <v>9</v>
      </c>
      <c r="C5" s="5">
        <v>17026</v>
      </c>
      <c r="D5" s="5">
        <v>2020</v>
      </c>
      <c r="E5" s="5" t="s">
        <v>19</v>
      </c>
      <c r="F5" s="5" t="s">
        <v>23</v>
      </c>
      <c r="G5" s="5">
        <v>12000</v>
      </c>
      <c r="H5" s="5"/>
      <c r="I5" s="20"/>
    </row>
    <row r="6" spans="1:9" ht="15.75" thickBot="1" x14ac:dyDescent="0.3">
      <c r="A6" s="14">
        <v>5</v>
      </c>
      <c r="B6" s="15" t="s">
        <v>9</v>
      </c>
      <c r="C6" s="15">
        <v>18979</v>
      </c>
      <c r="D6" s="15">
        <v>2020</v>
      </c>
      <c r="E6" s="15" t="s">
        <v>25</v>
      </c>
      <c r="F6" s="15" t="s">
        <v>23</v>
      </c>
      <c r="G6" s="15">
        <v>10000</v>
      </c>
      <c r="H6" s="15"/>
      <c r="I6" s="16"/>
    </row>
    <row r="7" spans="1:9" ht="15.75" thickBot="1" x14ac:dyDescent="0.3">
      <c r="A7" s="25" t="s">
        <v>41</v>
      </c>
      <c r="B7" s="26"/>
      <c r="C7" s="26"/>
      <c r="D7" s="26"/>
      <c r="E7" s="26"/>
      <c r="F7" s="27"/>
      <c r="G7" s="24">
        <f>SUBTOTAL(109,Table11[AMOUNT])</f>
        <v>49000</v>
      </c>
      <c r="H7" s="17"/>
      <c r="I7" s="18"/>
    </row>
  </sheetData>
  <mergeCells count="1">
    <mergeCell ref="A7:F7"/>
  </mergeCell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workbookViewId="0">
      <selection activeCell="A4" sqref="A4:I4"/>
    </sheetView>
  </sheetViews>
  <sheetFormatPr defaultRowHeight="15" x14ac:dyDescent="0.25"/>
  <cols>
    <col min="1" max="1" width="5.42578125" bestFit="1" customWidth="1"/>
    <col min="2" max="2" width="5.85546875" bestFit="1" customWidth="1"/>
    <col min="3" max="3" width="8.7109375" bestFit="1" customWidth="1"/>
    <col min="4" max="4" width="5.5703125" bestFit="1" customWidth="1"/>
    <col min="5" max="5" width="10.140625" bestFit="1" customWidth="1"/>
    <col min="6" max="6" width="18.42578125" bestFit="1" customWidth="1"/>
    <col min="7" max="7" width="9.42578125" bestFit="1" customWidth="1"/>
    <col min="8" max="8" width="19.140625" bestFit="1" customWidth="1"/>
    <col min="9" max="9" width="39.85546875" bestFit="1" customWidth="1"/>
  </cols>
  <sheetData>
    <row r="1" spans="1:9" x14ac:dyDescent="0.25">
      <c r="A1" s="21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  <c r="H1" s="22" t="s">
        <v>7</v>
      </c>
      <c r="I1" s="23" t="s">
        <v>8</v>
      </c>
    </row>
    <row r="2" spans="1:9" x14ac:dyDescent="0.25">
      <c r="A2" s="19">
        <v>1</v>
      </c>
      <c r="B2" s="5" t="s">
        <v>10</v>
      </c>
      <c r="C2" s="5">
        <v>443</v>
      </c>
      <c r="D2" s="5">
        <v>2020</v>
      </c>
      <c r="E2" s="5" t="s">
        <v>12</v>
      </c>
      <c r="F2" s="5" t="s">
        <v>22</v>
      </c>
      <c r="G2" s="5">
        <v>10000</v>
      </c>
      <c r="H2" s="5"/>
      <c r="I2" s="20"/>
    </row>
    <row r="3" spans="1:9" ht="15.75" thickBot="1" x14ac:dyDescent="0.3">
      <c r="A3" s="14">
        <v>2</v>
      </c>
      <c r="B3" s="15" t="s">
        <v>9</v>
      </c>
      <c r="C3" s="15">
        <v>10267</v>
      </c>
      <c r="D3" s="15">
        <v>2020</v>
      </c>
      <c r="E3" s="15" t="s">
        <v>17</v>
      </c>
      <c r="F3" s="15" t="s">
        <v>22</v>
      </c>
      <c r="G3" s="15">
        <v>10000</v>
      </c>
      <c r="H3" s="15"/>
      <c r="I3" s="16"/>
    </row>
    <row r="4" spans="1:9" ht="15.75" thickBot="1" x14ac:dyDescent="0.3">
      <c r="A4" s="25" t="s">
        <v>41</v>
      </c>
      <c r="B4" s="26"/>
      <c r="C4" s="26"/>
      <c r="D4" s="26"/>
      <c r="E4" s="26"/>
      <c r="F4" s="27"/>
      <c r="G4" s="24">
        <f>SUBTOTAL(109,Table9[AMOUNT])</f>
        <v>20000</v>
      </c>
      <c r="H4" s="17"/>
      <c r="I4" s="18"/>
    </row>
  </sheetData>
  <mergeCells count="1">
    <mergeCell ref="A4:F4"/>
  </mergeCells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workbookViewId="0">
      <selection activeCell="H20" sqref="H20"/>
    </sheetView>
  </sheetViews>
  <sheetFormatPr defaultRowHeight="15" x14ac:dyDescent="0.25"/>
  <cols>
    <col min="1" max="1" width="5.42578125" bestFit="1" customWidth="1"/>
    <col min="2" max="2" width="5.85546875" bestFit="1" customWidth="1"/>
    <col min="3" max="3" width="8.7109375" bestFit="1" customWidth="1"/>
    <col min="4" max="4" width="5.5703125" bestFit="1" customWidth="1"/>
    <col min="5" max="5" width="10.140625" bestFit="1" customWidth="1"/>
    <col min="6" max="6" width="13.140625" bestFit="1" customWidth="1"/>
    <col min="7" max="7" width="9.42578125" bestFit="1" customWidth="1"/>
    <col min="8" max="8" width="19.140625" bestFit="1" customWidth="1"/>
    <col min="9" max="9" width="39.85546875" bestFit="1" customWidth="1"/>
  </cols>
  <sheetData>
    <row r="1" spans="1:9" x14ac:dyDescent="0.25">
      <c r="A1" s="21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  <c r="H1" s="22" t="s">
        <v>7</v>
      </c>
      <c r="I1" s="23" t="s">
        <v>8</v>
      </c>
    </row>
    <row r="2" spans="1:9" x14ac:dyDescent="0.25">
      <c r="A2" s="19">
        <v>1</v>
      </c>
      <c r="B2" s="5" t="s">
        <v>9</v>
      </c>
      <c r="C2" s="5">
        <v>5132</v>
      </c>
      <c r="D2" s="5">
        <v>2020</v>
      </c>
      <c r="E2" s="5" t="s">
        <v>12</v>
      </c>
      <c r="F2" s="5" t="s">
        <v>27</v>
      </c>
      <c r="G2" s="5">
        <v>10000</v>
      </c>
      <c r="H2" s="5"/>
      <c r="I2" s="20"/>
    </row>
    <row r="3" spans="1:9" x14ac:dyDescent="0.25">
      <c r="A3" s="19">
        <v>2</v>
      </c>
      <c r="B3" s="5" t="s">
        <v>9</v>
      </c>
      <c r="C3" s="5">
        <v>7889</v>
      </c>
      <c r="D3" s="5">
        <v>2020</v>
      </c>
      <c r="E3" s="5" t="s">
        <v>11</v>
      </c>
      <c r="F3" s="5" t="s">
        <v>27</v>
      </c>
      <c r="G3" s="5">
        <v>5000</v>
      </c>
      <c r="H3" s="5"/>
      <c r="I3" s="20"/>
    </row>
    <row r="4" spans="1:9" x14ac:dyDescent="0.25">
      <c r="A4" s="19">
        <v>3</v>
      </c>
      <c r="B4" s="5" t="s">
        <v>9</v>
      </c>
      <c r="C4" s="5">
        <v>12041</v>
      </c>
      <c r="D4" s="5">
        <v>2020</v>
      </c>
      <c r="E4" s="5" t="s">
        <v>11</v>
      </c>
      <c r="F4" s="5" t="s">
        <v>27</v>
      </c>
      <c r="G4" s="5">
        <v>5000</v>
      </c>
      <c r="H4" s="5"/>
      <c r="I4" s="20"/>
    </row>
    <row r="5" spans="1:9" x14ac:dyDescent="0.25">
      <c r="A5" s="19">
        <v>4</v>
      </c>
      <c r="B5" s="5" t="s">
        <v>9</v>
      </c>
      <c r="C5" s="5">
        <v>12041</v>
      </c>
      <c r="D5" s="5">
        <v>2020</v>
      </c>
      <c r="E5" s="5" t="s">
        <v>19</v>
      </c>
      <c r="F5" s="5" t="s">
        <v>27</v>
      </c>
      <c r="G5" s="5">
        <v>12000</v>
      </c>
      <c r="H5" s="5"/>
      <c r="I5" s="20"/>
    </row>
    <row r="6" spans="1:9" x14ac:dyDescent="0.25">
      <c r="A6" s="19">
        <v>5</v>
      </c>
      <c r="B6" s="5" t="s">
        <v>9</v>
      </c>
      <c r="C6" s="5">
        <v>12701</v>
      </c>
      <c r="D6" s="5">
        <v>2020</v>
      </c>
      <c r="E6" s="5" t="s">
        <v>12</v>
      </c>
      <c r="F6" s="5" t="s">
        <v>27</v>
      </c>
      <c r="G6" s="5">
        <v>10000</v>
      </c>
      <c r="H6" s="5"/>
      <c r="I6" s="20"/>
    </row>
    <row r="7" spans="1:9" ht="15.75" thickBot="1" x14ac:dyDescent="0.3">
      <c r="A7" s="14">
        <v>6</v>
      </c>
      <c r="B7" s="15" t="s">
        <v>9</v>
      </c>
      <c r="C7" s="15">
        <v>22336</v>
      </c>
      <c r="D7" s="15">
        <v>2020</v>
      </c>
      <c r="E7" s="15" t="s">
        <v>17</v>
      </c>
      <c r="F7" s="15" t="s">
        <v>27</v>
      </c>
      <c r="G7" s="15">
        <v>10000</v>
      </c>
      <c r="H7" s="15"/>
      <c r="I7" s="16"/>
    </row>
    <row r="8" spans="1:9" ht="15.75" thickBot="1" x14ac:dyDescent="0.3">
      <c r="A8" s="25" t="s">
        <v>41</v>
      </c>
      <c r="B8" s="26"/>
      <c r="C8" s="26"/>
      <c r="D8" s="26"/>
      <c r="E8" s="26"/>
      <c r="F8" s="27"/>
      <c r="G8" s="24">
        <f>SUBTOTAL(109,Table14[AMOUNT])</f>
        <v>52000</v>
      </c>
      <c r="H8" s="17"/>
      <c r="I8" s="18"/>
    </row>
  </sheetData>
  <mergeCells count="1">
    <mergeCell ref="A8:F8"/>
  </mergeCells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selection activeCell="E18" sqref="E18"/>
    </sheetView>
  </sheetViews>
  <sheetFormatPr defaultRowHeight="15" x14ac:dyDescent="0.25"/>
  <cols>
    <col min="3" max="3" width="10.85546875" customWidth="1"/>
    <col min="5" max="5" width="12.28515625" customWidth="1"/>
    <col min="6" max="6" width="10.7109375" customWidth="1"/>
    <col min="7" max="7" width="11.5703125" customWidth="1"/>
    <col min="8" max="8" width="21" customWidth="1"/>
    <col min="9" max="9" width="41" customWidth="1"/>
  </cols>
  <sheetData>
    <row r="1" spans="1:9" x14ac:dyDescent="0.25">
      <c r="A1" s="21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  <c r="H1" s="22" t="s">
        <v>7</v>
      </c>
      <c r="I1" s="23" t="s">
        <v>8</v>
      </c>
    </row>
    <row r="2" spans="1:9" x14ac:dyDescent="0.25">
      <c r="A2" s="19">
        <v>1</v>
      </c>
      <c r="B2" s="5" t="s">
        <v>24</v>
      </c>
      <c r="C2" s="5">
        <v>47</v>
      </c>
      <c r="D2" s="5">
        <v>2020</v>
      </c>
      <c r="E2" s="5" t="s">
        <v>28</v>
      </c>
      <c r="F2" s="5" t="s">
        <v>29</v>
      </c>
      <c r="G2" s="5">
        <v>5000</v>
      </c>
      <c r="H2" s="5"/>
      <c r="I2" s="20"/>
    </row>
    <row r="3" spans="1:9" x14ac:dyDescent="0.25">
      <c r="A3" s="19">
        <v>2</v>
      </c>
      <c r="B3" s="5" t="s">
        <v>24</v>
      </c>
      <c r="C3" s="5">
        <v>47</v>
      </c>
      <c r="D3" s="5">
        <v>2020</v>
      </c>
      <c r="E3" s="5" t="s">
        <v>30</v>
      </c>
      <c r="F3" s="5" t="s">
        <v>29</v>
      </c>
      <c r="G3" s="5">
        <v>5000</v>
      </c>
      <c r="H3" s="5"/>
      <c r="I3" s="20"/>
    </row>
    <row r="4" spans="1:9" ht="15.75" thickBot="1" x14ac:dyDescent="0.3">
      <c r="A4" s="14">
        <v>3</v>
      </c>
      <c r="B4" s="15" t="s">
        <v>31</v>
      </c>
      <c r="C4" s="15">
        <v>1460</v>
      </c>
      <c r="D4" s="15">
        <v>2020</v>
      </c>
      <c r="E4" s="15" t="s">
        <v>32</v>
      </c>
      <c r="F4" s="15" t="s">
        <v>29</v>
      </c>
      <c r="G4" s="15">
        <v>10000</v>
      </c>
      <c r="H4" s="15"/>
      <c r="I4" s="16"/>
    </row>
    <row r="5" spans="1:9" ht="15.75" thickBot="1" x14ac:dyDescent="0.3">
      <c r="A5" s="25" t="s">
        <v>41</v>
      </c>
      <c r="B5" s="26"/>
      <c r="C5" s="26"/>
      <c r="D5" s="26"/>
      <c r="E5" s="26"/>
      <c r="F5" s="27"/>
      <c r="G5" s="24">
        <f>SUBTOTAL(109,Table17[AMOUNT])</f>
        <v>20000</v>
      </c>
      <c r="H5" s="17"/>
      <c r="I5" s="18"/>
    </row>
  </sheetData>
  <mergeCells count="1">
    <mergeCell ref="A5:F5"/>
  </mergeCells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I1" sqref="I1"/>
    </sheetView>
  </sheetViews>
  <sheetFormatPr defaultRowHeight="15" x14ac:dyDescent="0.25"/>
  <cols>
    <col min="3" max="3" width="10.85546875" customWidth="1"/>
    <col min="5" max="5" width="12.28515625" customWidth="1"/>
    <col min="6" max="6" width="10.7109375" customWidth="1"/>
    <col min="7" max="7" width="11.5703125" customWidth="1"/>
    <col min="8" max="8" width="21" customWidth="1"/>
    <col min="9" max="9" width="41" customWidth="1"/>
  </cols>
  <sheetData>
    <row r="1" spans="1:9" x14ac:dyDescent="0.25">
      <c r="A1" s="21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  <c r="H1" s="22" t="s">
        <v>7</v>
      </c>
      <c r="I1" s="23" t="s">
        <v>8</v>
      </c>
    </row>
    <row r="2" spans="1:9" ht="15.75" thickBot="1" x14ac:dyDescent="0.3">
      <c r="A2" s="14">
        <v>1</v>
      </c>
      <c r="B2" s="15" t="s">
        <v>9</v>
      </c>
      <c r="C2" s="15">
        <v>24565</v>
      </c>
      <c r="D2" s="15">
        <v>2020</v>
      </c>
      <c r="E2" s="15" t="s">
        <v>12</v>
      </c>
      <c r="F2" s="15" t="s">
        <v>21</v>
      </c>
      <c r="G2" s="15">
        <v>10000</v>
      </c>
      <c r="H2" s="15"/>
      <c r="I2" s="16"/>
    </row>
    <row r="3" spans="1:9" ht="15.75" thickBot="1" x14ac:dyDescent="0.3">
      <c r="A3" s="25" t="s">
        <v>41</v>
      </c>
      <c r="B3" s="26"/>
      <c r="C3" s="26"/>
      <c r="D3" s="26"/>
      <c r="E3" s="26"/>
      <c r="F3" s="27"/>
      <c r="G3" s="24">
        <f>SUBTOTAL(109,Table15[AMOUNT])</f>
        <v>10000</v>
      </c>
      <c r="H3" s="17"/>
      <c r="I3" s="18"/>
    </row>
  </sheetData>
  <mergeCells count="1">
    <mergeCell ref="A3:F3"/>
  </mergeCells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I1" sqref="I1"/>
    </sheetView>
  </sheetViews>
  <sheetFormatPr defaultRowHeight="15" x14ac:dyDescent="0.25"/>
  <cols>
    <col min="3" max="3" width="10.85546875" customWidth="1"/>
    <col min="5" max="5" width="12.28515625" customWidth="1"/>
    <col min="6" max="6" width="10.7109375" customWidth="1"/>
    <col min="7" max="7" width="11.5703125" customWidth="1"/>
    <col min="8" max="8" width="21" customWidth="1"/>
    <col min="9" max="9" width="41" customWidth="1"/>
  </cols>
  <sheetData>
    <row r="1" spans="1:9" x14ac:dyDescent="0.25">
      <c r="A1" s="21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  <c r="H1" s="22" t="s">
        <v>7</v>
      </c>
      <c r="I1" s="23" t="s">
        <v>8</v>
      </c>
    </row>
    <row r="2" spans="1:9" ht="15.75" thickBot="1" x14ac:dyDescent="0.3">
      <c r="A2" s="14">
        <v>1</v>
      </c>
      <c r="B2" s="15" t="s">
        <v>9</v>
      </c>
      <c r="C2" s="15">
        <v>21659</v>
      </c>
      <c r="D2" s="15">
        <v>2020</v>
      </c>
      <c r="E2" s="15" t="s">
        <v>12</v>
      </c>
      <c r="F2" s="15" t="s">
        <v>15</v>
      </c>
      <c r="G2" s="15">
        <v>10000</v>
      </c>
      <c r="H2" s="15"/>
      <c r="I2" s="16"/>
    </row>
    <row r="3" spans="1:9" ht="15.75" thickBot="1" x14ac:dyDescent="0.3">
      <c r="A3" s="25" t="s">
        <v>41</v>
      </c>
      <c r="B3" s="26"/>
      <c r="C3" s="26"/>
      <c r="D3" s="26"/>
      <c r="E3" s="26"/>
      <c r="F3" s="27"/>
      <c r="G3" s="24">
        <f>SUBTOTAL(109,Table18[AMOUNT])</f>
        <v>10000</v>
      </c>
      <c r="H3" s="17"/>
      <c r="I3" s="18"/>
    </row>
  </sheetData>
  <mergeCells count="1">
    <mergeCell ref="A3:F3"/>
  </mergeCells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I1" sqref="I1"/>
    </sheetView>
  </sheetViews>
  <sheetFormatPr defaultRowHeight="15" x14ac:dyDescent="0.25"/>
  <cols>
    <col min="3" max="3" width="10.85546875" customWidth="1"/>
    <col min="5" max="5" width="12.28515625" customWidth="1"/>
    <col min="6" max="6" width="10.7109375" customWidth="1"/>
    <col min="7" max="7" width="11.5703125" customWidth="1"/>
    <col min="8" max="8" width="21" customWidth="1"/>
    <col min="9" max="9" width="41" customWidth="1"/>
  </cols>
  <sheetData>
    <row r="1" spans="1:9" x14ac:dyDescent="0.25">
      <c r="A1" s="21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  <c r="H1" s="22" t="s">
        <v>7</v>
      </c>
      <c r="I1" s="23" t="s">
        <v>8</v>
      </c>
    </row>
    <row r="2" spans="1:9" ht="15.75" thickBot="1" x14ac:dyDescent="0.3">
      <c r="A2" s="14">
        <v>1</v>
      </c>
      <c r="B2" s="15" t="s">
        <v>9</v>
      </c>
      <c r="C2" s="15">
        <v>24485</v>
      </c>
      <c r="D2" s="15">
        <v>2020</v>
      </c>
      <c r="E2" s="15" t="s">
        <v>11</v>
      </c>
      <c r="F2" s="15" t="s">
        <v>33</v>
      </c>
      <c r="G2" s="15">
        <v>5000</v>
      </c>
      <c r="H2" s="15"/>
      <c r="I2" s="16"/>
    </row>
    <row r="3" spans="1:9" ht="15.75" thickBot="1" x14ac:dyDescent="0.3">
      <c r="A3" s="25" t="s">
        <v>41</v>
      </c>
      <c r="B3" s="26"/>
      <c r="C3" s="26"/>
      <c r="D3" s="26"/>
      <c r="E3" s="26"/>
      <c r="F3" s="27"/>
      <c r="G3" s="24">
        <f>SUBTOTAL(109,Table19[AMOUNT])</f>
        <v>5000</v>
      </c>
      <c r="H3" s="17"/>
      <c r="I3" s="18"/>
    </row>
  </sheetData>
  <mergeCells count="1">
    <mergeCell ref="A3:F3"/>
  </mergeCells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1"/>
  <sheetViews>
    <sheetView workbookViewId="0">
      <selection activeCell="B19" sqref="B19"/>
    </sheetView>
  </sheetViews>
  <sheetFormatPr defaultRowHeight="15" x14ac:dyDescent="0.25"/>
  <cols>
    <col min="1" max="1" width="20.28515625" bestFit="1" customWidth="1"/>
    <col min="2" max="2" width="16.85546875" bestFit="1" customWidth="1"/>
  </cols>
  <sheetData>
    <row r="3" spans="1:2" x14ac:dyDescent="0.25">
      <c r="A3" s="11" t="s">
        <v>37</v>
      </c>
      <c r="B3" t="s">
        <v>40</v>
      </c>
    </row>
    <row r="4" spans="1:2" x14ac:dyDescent="0.25">
      <c r="A4" s="12" t="s">
        <v>18</v>
      </c>
      <c r="B4" s="13">
        <v>1</v>
      </c>
    </row>
    <row r="5" spans="1:2" x14ac:dyDescent="0.25">
      <c r="A5" s="12" t="s">
        <v>34</v>
      </c>
      <c r="B5" s="13">
        <v>4</v>
      </c>
    </row>
    <row r="6" spans="1:2" x14ac:dyDescent="0.25">
      <c r="A6" s="12" t="s">
        <v>35</v>
      </c>
      <c r="B6" s="13">
        <v>1</v>
      </c>
    </row>
    <row r="7" spans="1:2" x14ac:dyDescent="0.25">
      <c r="A7" s="12" t="s">
        <v>13</v>
      </c>
      <c r="B7" s="13">
        <v>9</v>
      </c>
    </row>
    <row r="8" spans="1:2" x14ac:dyDescent="0.25">
      <c r="A8" s="12" t="s">
        <v>20</v>
      </c>
      <c r="B8" s="13">
        <v>2</v>
      </c>
    </row>
    <row r="9" spans="1:2" x14ac:dyDescent="0.25">
      <c r="A9" s="12" t="s">
        <v>36</v>
      </c>
      <c r="B9" s="13">
        <v>3</v>
      </c>
    </row>
    <row r="10" spans="1:2" x14ac:dyDescent="0.25">
      <c r="A10" s="12" t="s">
        <v>22</v>
      </c>
      <c r="B10" s="13">
        <v>2</v>
      </c>
    </row>
    <row r="11" spans="1:2" x14ac:dyDescent="0.25">
      <c r="A11" s="12" t="s">
        <v>14</v>
      </c>
      <c r="B11" s="13">
        <v>2</v>
      </c>
    </row>
    <row r="12" spans="1:2" x14ac:dyDescent="0.25">
      <c r="A12" s="12" t="s">
        <v>23</v>
      </c>
      <c r="B12" s="13">
        <v>5</v>
      </c>
    </row>
    <row r="13" spans="1:2" x14ac:dyDescent="0.25">
      <c r="A13" s="12" t="s">
        <v>16</v>
      </c>
      <c r="B13" s="13">
        <v>1</v>
      </c>
    </row>
    <row r="14" spans="1:2" x14ac:dyDescent="0.25">
      <c r="A14" s="12" t="s">
        <v>26</v>
      </c>
      <c r="B14" s="13">
        <v>14</v>
      </c>
    </row>
    <row r="15" spans="1:2" x14ac:dyDescent="0.25">
      <c r="A15" s="12" t="s">
        <v>27</v>
      </c>
      <c r="B15" s="13">
        <v>6</v>
      </c>
    </row>
    <row r="16" spans="1:2" x14ac:dyDescent="0.25">
      <c r="A16" s="12" t="s">
        <v>21</v>
      </c>
      <c r="B16" s="13">
        <v>1</v>
      </c>
    </row>
    <row r="17" spans="1:2" x14ac:dyDescent="0.25">
      <c r="A17" s="12" t="s">
        <v>29</v>
      </c>
      <c r="B17" s="13">
        <v>3</v>
      </c>
    </row>
    <row r="18" spans="1:2" x14ac:dyDescent="0.25">
      <c r="A18" s="12" t="s">
        <v>15</v>
      </c>
      <c r="B18" s="13">
        <v>1</v>
      </c>
    </row>
    <row r="19" spans="1:2" x14ac:dyDescent="0.25">
      <c r="A19" s="12" t="s">
        <v>33</v>
      </c>
      <c r="B19" s="13">
        <v>1</v>
      </c>
    </row>
    <row r="20" spans="1:2" x14ac:dyDescent="0.25">
      <c r="A20" s="12" t="s">
        <v>38</v>
      </c>
      <c r="B20" s="13"/>
    </row>
    <row r="21" spans="1:2" x14ac:dyDescent="0.25">
      <c r="A21" s="12" t="s">
        <v>39</v>
      </c>
      <c r="B21" s="13">
        <v>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A3" sqref="A3:I3"/>
    </sheetView>
  </sheetViews>
  <sheetFormatPr defaultRowHeight="15" x14ac:dyDescent="0.25"/>
  <cols>
    <col min="1" max="1" width="5.42578125" bestFit="1" customWidth="1"/>
    <col min="2" max="2" width="5.85546875" bestFit="1" customWidth="1"/>
    <col min="3" max="3" width="8.7109375" bestFit="1" customWidth="1"/>
    <col min="4" max="4" width="5.42578125" bestFit="1" customWidth="1"/>
    <col min="5" max="5" width="10" bestFit="1" customWidth="1"/>
    <col min="6" max="6" width="14.85546875" bestFit="1" customWidth="1"/>
    <col min="7" max="7" width="9.140625" bestFit="1" customWidth="1"/>
    <col min="8" max="8" width="19" bestFit="1" customWidth="1"/>
    <col min="9" max="9" width="39.140625" bestFit="1" customWidth="1"/>
  </cols>
  <sheetData>
    <row r="1" spans="1:9" x14ac:dyDescent="0.25">
      <c r="A1" s="21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  <c r="H1" s="22" t="s">
        <v>7</v>
      </c>
      <c r="I1" s="23" t="s">
        <v>8</v>
      </c>
    </row>
    <row r="2" spans="1:9" ht="15.75" thickBot="1" x14ac:dyDescent="0.3">
      <c r="A2" s="14">
        <v>1</v>
      </c>
      <c r="B2" s="15" t="s">
        <v>9</v>
      </c>
      <c r="C2" s="15">
        <v>10063</v>
      </c>
      <c r="D2" s="15">
        <v>2020</v>
      </c>
      <c r="E2" s="15" t="s">
        <v>17</v>
      </c>
      <c r="F2" s="15" t="s">
        <v>18</v>
      </c>
      <c r="G2" s="15">
        <v>10000</v>
      </c>
      <c r="H2" s="15"/>
      <c r="I2" s="16"/>
    </row>
    <row r="3" spans="1:9" ht="15.75" thickBot="1" x14ac:dyDescent="0.3">
      <c r="A3" s="25" t="s">
        <v>41</v>
      </c>
      <c r="B3" s="26"/>
      <c r="C3" s="26"/>
      <c r="D3" s="26"/>
      <c r="E3" s="26"/>
      <c r="F3" s="27"/>
      <c r="G3" s="24">
        <f>SUBTOTAL(109,Table1[AMOUNT])</f>
        <v>10000</v>
      </c>
      <c r="H3" s="17"/>
      <c r="I3" s="18"/>
    </row>
  </sheetData>
  <mergeCells count="1">
    <mergeCell ref="A3:F3"/>
  </mergeCells>
  <pageMargins left="0.7" right="0.7" top="0.75" bottom="0.75" header="0.3" footer="0.3"/>
  <pageSetup paperSize="0" orientation="portrait" horizontalDpi="0" verticalDpi="0" copies="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>
      <selection activeCell="A6" sqref="A6:I6"/>
    </sheetView>
  </sheetViews>
  <sheetFormatPr defaultRowHeight="15" x14ac:dyDescent="0.25"/>
  <cols>
    <col min="3" max="3" width="10.85546875" customWidth="1"/>
    <col min="5" max="5" width="12.28515625" customWidth="1"/>
    <col min="6" max="6" width="10.7109375" customWidth="1"/>
    <col min="7" max="7" width="11.5703125" customWidth="1"/>
    <col min="8" max="8" width="21" customWidth="1"/>
    <col min="9" max="9" width="41" customWidth="1"/>
  </cols>
  <sheetData>
    <row r="1" spans="1:9" x14ac:dyDescent="0.25">
      <c r="A1" s="21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  <c r="H1" s="22" t="s">
        <v>7</v>
      </c>
      <c r="I1" s="23" t="s">
        <v>8</v>
      </c>
    </row>
    <row r="2" spans="1:9" x14ac:dyDescent="0.25">
      <c r="A2" s="19">
        <v>1</v>
      </c>
      <c r="B2" s="5" t="s">
        <v>9</v>
      </c>
      <c r="C2" s="5">
        <v>1069</v>
      </c>
      <c r="D2" s="5">
        <v>2020</v>
      </c>
      <c r="E2" s="5" t="s">
        <v>19</v>
      </c>
      <c r="F2" s="5" t="s">
        <v>34</v>
      </c>
      <c r="G2" s="5">
        <v>12000</v>
      </c>
      <c r="H2" s="5"/>
      <c r="I2" s="20"/>
    </row>
    <row r="3" spans="1:9" x14ac:dyDescent="0.25">
      <c r="A3" s="19">
        <v>2</v>
      </c>
      <c r="B3" s="5" t="s">
        <v>9</v>
      </c>
      <c r="C3" s="5">
        <v>1067</v>
      </c>
      <c r="D3" s="5">
        <v>2020</v>
      </c>
      <c r="E3" s="5" t="s">
        <v>19</v>
      </c>
      <c r="F3" s="5" t="s">
        <v>34</v>
      </c>
      <c r="G3" s="5">
        <v>12000</v>
      </c>
      <c r="H3" s="5"/>
      <c r="I3" s="20"/>
    </row>
    <row r="4" spans="1:9" x14ac:dyDescent="0.25">
      <c r="A4" s="19">
        <v>3</v>
      </c>
      <c r="B4" s="5" t="s">
        <v>9</v>
      </c>
      <c r="C4" s="5">
        <v>1065</v>
      </c>
      <c r="D4" s="5">
        <v>2020</v>
      </c>
      <c r="E4" s="5" t="s">
        <v>19</v>
      </c>
      <c r="F4" s="5" t="s">
        <v>34</v>
      </c>
      <c r="G4" s="5">
        <v>12000</v>
      </c>
      <c r="H4" s="5"/>
      <c r="I4" s="20"/>
    </row>
    <row r="5" spans="1:9" ht="15.75" thickBot="1" x14ac:dyDescent="0.3">
      <c r="A5" s="14">
        <v>4</v>
      </c>
      <c r="B5" s="15" t="s">
        <v>9</v>
      </c>
      <c r="C5" s="15">
        <v>1063</v>
      </c>
      <c r="D5" s="15">
        <v>2020</v>
      </c>
      <c r="E5" s="15" t="s">
        <v>19</v>
      </c>
      <c r="F5" s="15" t="s">
        <v>34</v>
      </c>
      <c r="G5" s="15">
        <v>12000</v>
      </c>
      <c r="H5" s="15"/>
      <c r="I5" s="16"/>
    </row>
    <row r="6" spans="1:9" ht="15.75" thickBot="1" x14ac:dyDescent="0.3">
      <c r="A6" s="25" t="s">
        <v>41</v>
      </c>
      <c r="B6" s="26"/>
      <c r="C6" s="26"/>
      <c r="D6" s="26"/>
      <c r="E6" s="26"/>
      <c r="F6" s="27"/>
      <c r="G6" s="24">
        <f>SUBTOTAL(109,Table2[AMOUNT])</f>
        <v>48000</v>
      </c>
      <c r="H6" s="17"/>
      <c r="I6" s="18"/>
    </row>
  </sheetData>
  <mergeCells count="1">
    <mergeCell ref="A6:F6"/>
  </mergeCell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H6" sqref="H6"/>
    </sheetView>
  </sheetViews>
  <sheetFormatPr defaultRowHeight="15" x14ac:dyDescent="0.25"/>
  <cols>
    <col min="3" max="3" width="10.85546875" customWidth="1"/>
    <col min="5" max="5" width="12.28515625" customWidth="1"/>
    <col min="6" max="6" width="10.7109375" customWidth="1"/>
    <col min="7" max="7" width="11.5703125" customWidth="1"/>
    <col min="8" max="8" width="21" customWidth="1"/>
    <col min="9" max="9" width="41" customWidth="1"/>
  </cols>
  <sheetData>
    <row r="1" spans="1:9" x14ac:dyDescent="0.25">
      <c r="A1" s="21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  <c r="H1" s="22" t="s">
        <v>7</v>
      </c>
      <c r="I1" s="23" t="s">
        <v>8</v>
      </c>
    </row>
    <row r="2" spans="1:9" ht="15.75" thickBot="1" x14ac:dyDescent="0.3">
      <c r="A2" s="14">
        <v>1</v>
      </c>
      <c r="B2" s="15" t="s">
        <v>9</v>
      </c>
      <c r="C2" s="15">
        <v>1017</v>
      </c>
      <c r="D2" s="15">
        <v>2020</v>
      </c>
      <c r="E2" s="15" t="s">
        <v>19</v>
      </c>
      <c r="F2" s="15" t="s">
        <v>35</v>
      </c>
      <c r="G2" s="15">
        <v>12000</v>
      </c>
      <c r="H2" s="15"/>
      <c r="I2" s="16"/>
    </row>
    <row r="3" spans="1:9" ht="15.75" thickBot="1" x14ac:dyDescent="0.3">
      <c r="A3" s="25" t="s">
        <v>41</v>
      </c>
      <c r="B3" s="26"/>
      <c r="C3" s="26"/>
      <c r="D3" s="26"/>
      <c r="E3" s="26"/>
      <c r="F3" s="27"/>
      <c r="G3" s="24">
        <f>SUBTOTAL(109,Table4[AMOUNT])</f>
        <v>12000</v>
      </c>
      <c r="H3" s="17"/>
      <c r="I3" s="18"/>
    </row>
  </sheetData>
  <mergeCells count="1">
    <mergeCell ref="A3:F3"/>
  </mergeCell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A11" sqref="A11:I11"/>
    </sheetView>
  </sheetViews>
  <sheetFormatPr defaultRowHeight="15" x14ac:dyDescent="0.25"/>
  <cols>
    <col min="3" max="3" width="10.85546875" customWidth="1"/>
    <col min="5" max="5" width="12.28515625" customWidth="1"/>
    <col min="6" max="6" width="10.7109375" customWidth="1"/>
    <col min="7" max="7" width="11.5703125" customWidth="1"/>
    <col min="8" max="8" width="21" customWidth="1"/>
    <col min="9" max="9" width="41" customWidth="1"/>
  </cols>
  <sheetData>
    <row r="1" spans="1:9" x14ac:dyDescent="0.25">
      <c r="A1" s="21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  <c r="H1" s="22" t="s">
        <v>7</v>
      </c>
      <c r="I1" s="23" t="s">
        <v>8</v>
      </c>
    </row>
    <row r="2" spans="1:9" x14ac:dyDescent="0.25">
      <c r="A2" s="19">
        <v>1</v>
      </c>
      <c r="B2" s="5" t="s">
        <v>9</v>
      </c>
      <c r="C2" s="5">
        <v>46</v>
      </c>
      <c r="D2" s="5">
        <v>2020</v>
      </c>
      <c r="E2" s="5" t="s">
        <v>11</v>
      </c>
      <c r="F2" s="5" t="s">
        <v>13</v>
      </c>
      <c r="G2" s="5">
        <v>5000</v>
      </c>
      <c r="H2" s="5"/>
      <c r="I2" s="20"/>
    </row>
    <row r="3" spans="1:9" x14ac:dyDescent="0.25">
      <c r="A3" s="19">
        <f>A2+1</f>
        <v>2</v>
      </c>
      <c r="B3" s="5" t="s">
        <v>9</v>
      </c>
      <c r="C3" s="5">
        <v>24480</v>
      </c>
      <c r="D3" s="5">
        <v>2020</v>
      </c>
      <c r="E3" s="5" t="s">
        <v>11</v>
      </c>
      <c r="F3" s="5" t="s">
        <v>13</v>
      </c>
      <c r="G3" s="5">
        <v>5000</v>
      </c>
      <c r="H3" s="5"/>
      <c r="I3" s="20"/>
    </row>
    <row r="4" spans="1:9" x14ac:dyDescent="0.25">
      <c r="A4" s="19">
        <f t="shared" ref="A4:A10" si="0">A3+1</f>
        <v>3</v>
      </c>
      <c r="B4" s="5" t="s">
        <v>9</v>
      </c>
      <c r="C4" s="5">
        <v>23736</v>
      </c>
      <c r="D4" s="5">
        <v>2020</v>
      </c>
      <c r="E4" s="5" t="s">
        <v>11</v>
      </c>
      <c r="F4" s="5" t="s">
        <v>13</v>
      </c>
      <c r="G4" s="5">
        <v>5000</v>
      </c>
      <c r="H4" s="5"/>
      <c r="I4" s="20"/>
    </row>
    <row r="5" spans="1:9" x14ac:dyDescent="0.25">
      <c r="A5" s="19">
        <f t="shared" si="0"/>
        <v>4</v>
      </c>
      <c r="B5" s="5" t="s">
        <v>9</v>
      </c>
      <c r="C5" s="5">
        <v>23729</v>
      </c>
      <c r="D5" s="5">
        <v>2020</v>
      </c>
      <c r="E5" s="5" t="s">
        <v>11</v>
      </c>
      <c r="F5" s="5" t="s">
        <v>13</v>
      </c>
      <c r="G5" s="5">
        <v>5000</v>
      </c>
      <c r="H5" s="5"/>
      <c r="I5" s="20"/>
    </row>
    <row r="6" spans="1:9" x14ac:dyDescent="0.25">
      <c r="A6" s="19">
        <f t="shared" si="0"/>
        <v>5</v>
      </c>
      <c r="B6" s="5" t="s">
        <v>9</v>
      </c>
      <c r="C6" s="5">
        <v>21854</v>
      </c>
      <c r="D6" s="5">
        <v>2020</v>
      </c>
      <c r="E6" s="5" t="s">
        <v>11</v>
      </c>
      <c r="F6" s="5" t="s">
        <v>13</v>
      </c>
      <c r="G6" s="5">
        <v>5000</v>
      </c>
      <c r="H6" s="5"/>
      <c r="I6" s="20"/>
    </row>
    <row r="7" spans="1:9" x14ac:dyDescent="0.25">
      <c r="A7" s="19">
        <f t="shared" si="0"/>
        <v>6</v>
      </c>
      <c r="B7" s="5" t="s">
        <v>9</v>
      </c>
      <c r="C7" s="5">
        <v>8169</v>
      </c>
      <c r="D7" s="5">
        <v>2020</v>
      </c>
      <c r="E7" s="5" t="s">
        <v>11</v>
      </c>
      <c r="F7" s="5" t="s">
        <v>13</v>
      </c>
      <c r="G7" s="5">
        <v>5000</v>
      </c>
      <c r="H7" s="5"/>
      <c r="I7" s="20"/>
    </row>
    <row r="8" spans="1:9" x14ac:dyDescent="0.25">
      <c r="A8" s="19">
        <f t="shared" si="0"/>
        <v>7</v>
      </c>
      <c r="B8" s="5" t="s">
        <v>9</v>
      </c>
      <c r="C8" s="5">
        <v>7933</v>
      </c>
      <c r="D8" s="5">
        <v>2020</v>
      </c>
      <c r="E8" s="5" t="s">
        <v>11</v>
      </c>
      <c r="F8" s="5" t="s">
        <v>13</v>
      </c>
      <c r="G8" s="5">
        <v>5000</v>
      </c>
      <c r="H8" s="5"/>
      <c r="I8" s="20"/>
    </row>
    <row r="9" spans="1:9" x14ac:dyDescent="0.25">
      <c r="A9" s="19">
        <f t="shared" si="0"/>
        <v>8</v>
      </c>
      <c r="B9" s="5" t="s">
        <v>9</v>
      </c>
      <c r="C9" s="5">
        <v>7921</v>
      </c>
      <c r="D9" s="5">
        <v>2020</v>
      </c>
      <c r="E9" s="5" t="s">
        <v>11</v>
      </c>
      <c r="F9" s="5" t="s">
        <v>13</v>
      </c>
      <c r="G9" s="5">
        <v>5000</v>
      </c>
      <c r="H9" s="5"/>
      <c r="I9" s="20"/>
    </row>
    <row r="10" spans="1:9" ht="15.75" thickBot="1" x14ac:dyDescent="0.3">
      <c r="A10" s="14">
        <f t="shared" si="0"/>
        <v>9</v>
      </c>
      <c r="B10" s="15" t="s">
        <v>9</v>
      </c>
      <c r="C10" s="15">
        <v>2310</v>
      </c>
      <c r="D10" s="15">
        <v>2020</v>
      </c>
      <c r="E10" s="15" t="s">
        <v>11</v>
      </c>
      <c r="F10" s="15" t="s">
        <v>13</v>
      </c>
      <c r="G10" s="15">
        <v>5000</v>
      </c>
      <c r="H10" s="15"/>
      <c r="I10" s="16"/>
    </row>
    <row r="11" spans="1:9" ht="15.75" thickBot="1" x14ac:dyDescent="0.3">
      <c r="A11" s="25" t="s">
        <v>41</v>
      </c>
      <c r="B11" s="26"/>
      <c r="C11" s="26"/>
      <c r="D11" s="26"/>
      <c r="E11" s="26"/>
      <c r="F11" s="27"/>
      <c r="G11" s="24">
        <f>SUBTOTAL(109,Table5[AMOUNT])</f>
        <v>45000</v>
      </c>
      <c r="H11" s="17"/>
      <c r="I11" s="18"/>
    </row>
  </sheetData>
  <mergeCells count="1">
    <mergeCell ref="A11:F11"/>
  </mergeCell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I13" sqref="I13"/>
    </sheetView>
  </sheetViews>
  <sheetFormatPr defaultRowHeight="15" x14ac:dyDescent="0.25"/>
  <cols>
    <col min="3" max="3" width="10.85546875" customWidth="1"/>
    <col min="5" max="5" width="12.28515625" customWidth="1"/>
    <col min="6" max="6" width="10.7109375" customWidth="1"/>
    <col min="7" max="7" width="11.5703125" customWidth="1"/>
    <col min="8" max="8" width="21" customWidth="1"/>
    <col min="9" max="9" width="41" customWidth="1"/>
  </cols>
  <sheetData>
    <row r="1" spans="1:9" x14ac:dyDescent="0.25">
      <c r="A1" s="21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  <c r="H1" s="22" t="s">
        <v>7</v>
      </c>
      <c r="I1" s="23" t="s">
        <v>8</v>
      </c>
    </row>
    <row r="2" spans="1:9" ht="15.75" thickBot="1" x14ac:dyDescent="0.3">
      <c r="A2" s="14">
        <v>1</v>
      </c>
      <c r="B2" s="15" t="s">
        <v>9</v>
      </c>
      <c r="C2" s="15">
        <v>4477</v>
      </c>
      <c r="D2" s="15">
        <v>2020</v>
      </c>
      <c r="E2" s="15" t="s">
        <v>12</v>
      </c>
      <c r="F2" s="15" t="s">
        <v>16</v>
      </c>
      <c r="G2" s="15">
        <v>10000</v>
      </c>
      <c r="H2" s="15"/>
      <c r="I2" s="16"/>
    </row>
    <row r="3" spans="1:9" ht="15.75" thickBot="1" x14ac:dyDescent="0.3">
      <c r="A3" s="25" t="s">
        <v>41</v>
      </c>
      <c r="B3" s="26"/>
      <c r="C3" s="26"/>
      <c r="D3" s="26"/>
      <c r="E3" s="26"/>
      <c r="F3" s="27"/>
      <c r="G3" s="24">
        <f>SUBTOTAL(109,Table12[AMOUNT])</f>
        <v>10000</v>
      </c>
      <c r="H3" s="17"/>
      <c r="I3" s="18"/>
    </row>
  </sheetData>
  <mergeCells count="1">
    <mergeCell ref="A3:F3"/>
  </mergeCell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workbookViewId="0">
      <selection activeCell="A4" sqref="A4:I4"/>
    </sheetView>
  </sheetViews>
  <sheetFormatPr defaultRowHeight="15" x14ac:dyDescent="0.25"/>
  <cols>
    <col min="3" max="3" width="10.85546875" customWidth="1"/>
    <col min="5" max="5" width="12.28515625" customWidth="1"/>
    <col min="6" max="6" width="10.7109375" customWidth="1"/>
    <col min="7" max="7" width="11.5703125" customWidth="1"/>
    <col min="8" max="8" width="21" customWidth="1"/>
    <col min="9" max="9" width="41" customWidth="1"/>
  </cols>
  <sheetData>
    <row r="1" spans="1:9" x14ac:dyDescent="0.25">
      <c r="A1" s="21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  <c r="H1" s="22" t="s">
        <v>7</v>
      </c>
      <c r="I1" s="23" t="s">
        <v>8</v>
      </c>
    </row>
    <row r="2" spans="1:9" x14ac:dyDescent="0.25">
      <c r="A2" s="19">
        <v>1</v>
      </c>
      <c r="B2" s="5" t="s">
        <v>9</v>
      </c>
      <c r="C2" s="5">
        <v>3854</v>
      </c>
      <c r="D2" s="5">
        <v>2020</v>
      </c>
      <c r="E2" s="5" t="s">
        <v>12</v>
      </c>
      <c r="F2" s="5" t="s">
        <v>20</v>
      </c>
      <c r="G2" s="5">
        <v>10000</v>
      </c>
      <c r="H2" s="5"/>
      <c r="I2" s="20"/>
    </row>
    <row r="3" spans="1:9" ht="15.75" thickBot="1" x14ac:dyDescent="0.3">
      <c r="A3" s="14">
        <v>2</v>
      </c>
      <c r="B3" s="15" t="s">
        <v>9</v>
      </c>
      <c r="C3" s="15">
        <v>2271</v>
      </c>
      <c r="D3" s="15">
        <v>2020</v>
      </c>
      <c r="E3" s="15" t="s">
        <v>12</v>
      </c>
      <c r="F3" s="15" t="s">
        <v>20</v>
      </c>
      <c r="G3" s="15">
        <v>10000</v>
      </c>
      <c r="H3" s="15"/>
      <c r="I3" s="16"/>
    </row>
    <row r="4" spans="1:9" ht="15.75" thickBot="1" x14ac:dyDescent="0.3">
      <c r="A4" s="25" t="s">
        <v>41</v>
      </c>
      <c r="B4" s="26"/>
      <c r="C4" s="26"/>
      <c r="D4" s="26"/>
      <c r="E4" s="26"/>
      <c r="F4" s="27"/>
      <c r="G4" s="24">
        <f>SUBTOTAL(109,Table7[AMOUNT])</f>
        <v>20000</v>
      </c>
      <c r="H4" s="17"/>
      <c r="I4" s="18"/>
    </row>
  </sheetData>
  <mergeCells count="1">
    <mergeCell ref="A4:F4"/>
  </mergeCell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A16" sqref="A16:I16"/>
    </sheetView>
  </sheetViews>
  <sheetFormatPr defaultRowHeight="15" x14ac:dyDescent="0.25"/>
  <cols>
    <col min="1" max="1" width="5.42578125" bestFit="1" customWidth="1"/>
    <col min="2" max="2" width="5.85546875" bestFit="1" customWidth="1"/>
    <col min="3" max="3" width="8.7109375" bestFit="1" customWidth="1"/>
    <col min="4" max="4" width="5.5703125" bestFit="1" customWidth="1"/>
    <col min="5" max="5" width="10.140625" bestFit="1" customWidth="1"/>
    <col min="6" max="6" width="16.85546875" bestFit="1" customWidth="1"/>
    <col min="7" max="7" width="9.42578125" bestFit="1" customWidth="1"/>
    <col min="8" max="8" width="19.140625" bestFit="1" customWidth="1"/>
    <col min="9" max="9" width="39.85546875" bestFit="1" customWidth="1"/>
  </cols>
  <sheetData>
    <row r="1" spans="1:9" x14ac:dyDescent="0.25">
      <c r="A1" s="21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  <c r="H1" s="22" t="s">
        <v>7</v>
      </c>
      <c r="I1" s="23" t="s">
        <v>8</v>
      </c>
    </row>
    <row r="2" spans="1:9" x14ac:dyDescent="0.25">
      <c r="A2" s="19">
        <v>1</v>
      </c>
      <c r="B2" s="5" t="s">
        <v>9</v>
      </c>
      <c r="C2" s="5">
        <v>2490</v>
      </c>
      <c r="D2" s="5">
        <v>2020</v>
      </c>
      <c r="E2" s="5" t="s">
        <v>19</v>
      </c>
      <c r="F2" s="5" t="s">
        <v>26</v>
      </c>
      <c r="G2" s="5">
        <v>12000</v>
      </c>
      <c r="H2" s="5"/>
      <c r="I2" s="20"/>
    </row>
    <row r="3" spans="1:9" x14ac:dyDescent="0.25">
      <c r="A3" s="19">
        <f>A2+1</f>
        <v>2</v>
      </c>
      <c r="B3" s="5" t="s">
        <v>9</v>
      </c>
      <c r="C3" s="5">
        <v>6134</v>
      </c>
      <c r="D3" s="5">
        <v>2020</v>
      </c>
      <c r="E3" s="5" t="s">
        <v>11</v>
      </c>
      <c r="F3" s="5" t="s">
        <v>26</v>
      </c>
      <c r="G3" s="5">
        <v>5000</v>
      </c>
      <c r="H3" s="5"/>
      <c r="I3" s="20"/>
    </row>
    <row r="4" spans="1:9" x14ac:dyDescent="0.25">
      <c r="A4" s="19">
        <f t="shared" ref="A4:A15" si="0">A3+1</f>
        <v>3</v>
      </c>
      <c r="B4" s="5" t="s">
        <v>9</v>
      </c>
      <c r="C4" s="5">
        <v>6136</v>
      </c>
      <c r="D4" s="5">
        <v>2020</v>
      </c>
      <c r="E4" s="5" t="s">
        <v>12</v>
      </c>
      <c r="F4" s="5" t="s">
        <v>26</v>
      </c>
      <c r="G4" s="5">
        <v>10000</v>
      </c>
      <c r="H4" s="5"/>
      <c r="I4" s="20"/>
    </row>
    <row r="5" spans="1:9" x14ac:dyDescent="0.25">
      <c r="A5" s="19">
        <f t="shared" si="0"/>
        <v>4</v>
      </c>
      <c r="B5" s="5" t="s">
        <v>9</v>
      </c>
      <c r="C5" s="5">
        <v>6143</v>
      </c>
      <c r="D5" s="5">
        <v>2020</v>
      </c>
      <c r="E5" s="5" t="s">
        <v>11</v>
      </c>
      <c r="F5" s="5" t="s">
        <v>26</v>
      </c>
      <c r="G5" s="5">
        <v>5000</v>
      </c>
      <c r="H5" s="5"/>
      <c r="I5" s="20"/>
    </row>
    <row r="6" spans="1:9" x14ac:dyDescent="0.25">
      <c r="A6" s="19">
        <f t="shared" si="0"/>
        <v>5</v>
      </c>
      <c r="B6" s="5" t="s">
        <v>9</v>
      </c>
      <c r="C6" s="5">
        <v>6192</v>
      </c>
      <c r="D6" s="5">
        <v>2020</v>
      </c>
      <c r="E6" s="5" t="s">
        <v>11</v>
      </c>
      <c r="F6" s="5" t="s">
        <v>26</v>
      </c>
      <c r="G6" s="5">
        <v>5000</v>
      </c>
      <c r="H6" s="5"/>
      <c r="I6" s="20"/>
    </row>
    <row r="7" spans="1:9" x14ac:dyDescent="0.25">
      <c r="A7" s="19">
        <f t="shared" si="0"/>
        <v>6</v>
      </c>
      <c r="B7" s="5" t="s">
        <v>9</v>
      </c>
      <c r="C7" s="5">
        <v>6268</v>
      </c>
      <c r="D7" s="5">
        <v>2020</v>
      </c>
      <c r="E7" s="5" t="s">
        <v>11</v>
      </c>
      <c r="F7" s="5" t="s">
        <v>26</v>
      </c>
      <c r="G7" s="5">
        <v>5000</v>
      </c>
      <c r="H7" s="5"/>
      <c r="I7" s="20"/>
    </row>
    <row r="8" spans="1:9" x14ac:dyDescent="0.25">
      <c r="A8" s="19">
        <f t="shared" si="0"/>
        <v>7</v>
      </c>
      <c r="B8" s="5" t="s">
        <v>9</v>
      </c>
      <c r="C8" s="5">
        <v>7769</v>
      </c>
      <c r="D8" s="5">
        <v>2020</v>
      </c>
      <c r="E8" s="5" t="s">
        <v>11</v>
      </c>
      <c r="F8" s="5" t="s">
        <v>26</v>
      </c>
      <c r="G8" s="5">
        <v>5000</v>
      </c>
      <c r="H8" s="5"/>
      <c r="I8" s="20"/>
    </row>
    <row r="9" spans="1:9" x14ac:dyDescent="0.25">
      <c r="A9" s="19">
        <f t="shared" si="0"/>
        <v>8</v>
      </c>
      <c r="B9" s="5" t="s">
        <v>9</v>
      </c>
      <c r="C9" s="5">
        <v>7988</v>
      </c>
      <c r="D9" s="5">
        <v>2020</v>
      </c>
      <c r="E9" s="5" t="s">
        <v>11</v>
      </c>
      <c r="F9" s="5" t="s">
        <v>26</v>
      </c>
      <c r="G9" s="5">
        <v>5000</v>
      </c>
      <c r="H9" s="5"/>
      <c r="I9" s="20"/>
    </row>
    <row r="10" spans="1:9" x14ac:dyDescent="0.25">
      <c r="A10" s="19">
        <f t="shared" si="0"/>
        <v>9</v>
      </c>
      <c r="B10" s="5" t="s">
        <v>9</v>
      </c>
      <c r="C10" s="5">
        <v>8970</v>
      </c>
      <c r="D10" s="5">
        <v>2020</v>
      </c>
      <c r="E10" s="5" t="s">
        <v>11</v>
      </c>
      <c r="F10" s="5" t="s">
        <v>26</v>
      </c>
      <c r="G10" s="5">
        <v>5000</v>
      </c>
      <c r="H10" s="5"/>
      <c r="I10" s="20"/>
    </row>
    <row r="11" spans="1:9" x14ac:dyDescent="0.25">
      <c r="A11" s="19">
        <f t="shared" si="0"/>
        <v>10</v>
      </c>
      <c r="B11" s="5" t="s">
        <v>9</v>
      </c>
      <c r="C11" s="5">
        <v>9323</v>
      </c>
      <c r="D11" s="5">
        <v>2020</v>
      </c>
      <c r="E11" s="5" t="s">
        <v>11</v>
      </c>
      <c r="F11" s="5" t="s">
        <v>26</v>
      </c>
      <c r="G11" s="5">
        <v>5000</v>
      </c>
      <c r="H11" s="5"/>
      <c r="I11" s="20"/>
    </row>
    <row r="12" spans="1:9" x14ac:dyDescent="0.25">
      <c r="A12" s="19">
        <f t="shared" si="0"/>
        <v>11</v>
      </c>
      <c r="B12" s="5" t="s">
        <v>9</v>
      </c>
      <c r="C12" s="5">
        <v>9995</v>
      </c>
      <c r="D12" s="5">
        <v>2020</v>
      </c>
      <c r="E12" s="5" t="s">
        <v>11</v>
      </c>
      <c r="F12" s="5" t="s">
        <v>26</v>
      </c>
      <c r="G12" s="5">
        <v>5000</v>
      </c>
      <c r="H12" s="5"/>
      <c r="I12" s="20"/>
    </row>
    <row r="13" spans="1:9" x14ac:dyDescent="0.25">
      <c r="A13" s="19">
        <f t="shared" si="0"/>
        <v>12</v>
      </c>
      <c r="B13" s="5" t="s">
        <v>9</v>
      </c>
      <c r="C13" s="5">
        <v>15480</v>
      </c>
      <c r="D13" s="5">
        <v>2020</v>
      </c>
      <c r="E13" s="5" t="s">
        <v>17</v>
      </c>
      <c r="F13" s="5" t="s">
        <v>26</v>
      </c>
      <c r="G13" s="5">
        <v>10000</v>
      </c>
      <c r="H13" s="5"/>
      <c r="I13" s="20"/>
    </row>
    <row r="14" spans="1:9" x14ac:dyDescent="0.25">
      <c r="A14" s="19">
        <f t="shared" si="0"/>
        <v>13</v>
      </c>
      <c r="B14" s="5" t="s">
        <v>9</v>
      </c>
      <c r="C14" s="5">
        <v>17158</v>
      </c>
      <c r="D14" s="5">
        <v>2020</v>
      </c>
      <c r="E14" s="5" t="s">
        <v>11</v>
      </c>
      <c r="F14" s="5" t="s">
        <v>26</v>
      </c>
      <c r="G14" s="5">
        <v>5000</v>
      </c>
      <c r="H14" s="5"/>
      <c r="I14" s="20"/>
    </row>
    <row r="15" spans="1:9" ht="15.75" thickBot="1" x14ac:dyDescent="0.3">
      <c r="A15" s="19">
        <f t="shared" si="0"/>
        <v>14</v>
      </c>
      <c r="B15" s="15" t="s">
        <v>9</v>
      </c>
      <c r="C15" s="15">
        <v>18639</v>
      </c>
      <c r="D15" s="15">
        <v>2020</v>
      </c>
      <c r="E15" s="15" t="s">
        <v>11</v>
      </c>
      <c r="F15" s="15" t="s">
        <v>26</v>
      </c>
      <c r="G15" s="15">
        <v>5000</v>
      </c>
      <c r="H15" s="15"/>
      <c r="I15" s="16"/>
    </row>
    <row r="16" spans="1:9" ht="15.75" thickBot="1" x14ac:dyDescent="0.3">
      <c r="A16" s="25" t="s">
        <v>41</v>
      </c>
      <c r="B16" s="26"/>
      <c r="C16" s="26"/>
      <c r="D16" s="26"/>
      <c r="E16" s="26"/>
      <c r="F16" s="27"/>
      <c r="G16" s="24">
        <f>SUBTOTAL(109,Table13[AMOUNT])</f>
        <v>87000</v>
      </c>
      <c r="H16" s="17"/>
      <c r="I16" s="18"/>
    </row>
  </sheetData>
  <mergeCells count="1">
    <mergeCell ref="A16:F16"/>
  </mergeCells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selection activeCell="J26" sqref="J26"/>
    </sheetView>
  </sheetViews>
  <sheetFormatPr defaultRowHeight="15" x14ac:dyDescent="0.25"/>
  <cols>
    <col min="1" max="1" width="5.42578125" bestFit="1" customWidth="1"/>
    <col min="2" max="2" width="5.85546875" bestFit="1" customWidth="1"/>
    <col min="3" max="3" width="8.7109375" bestFit="1" customWidth="1"/>
    <col min="4" max="4" width="5.5703125" bestFit="1" customWidth="1"/>
    <col min="5" max="5" width="10.140625" bestFit="1" customWidth="1"/>
    <col min="6" max="6" width="20.28515625" bestFit="1" customWidth="1"/>
    <col min="7" max="7" width="9.42578125" bestFit="1" customWidth="1"/>
    <col min="8" max="8" width="19.140625" bestFit="1" customWidth="1"/>
    <col min="9" max="9" width="39.85546875" bestFit="1" customWidth="1"/>
  </cols>
  <sheetData>
    <row r="1" spans="1:9" x14ac:dyDescent="0.25">
      <c r="A1" s="21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  <c r="H1" s="22" t="s">
        <v>7</v>
      </c>
      <c r="I1" s="23" t="s">
        <v>8</v>
      </c>
    </row>
    <row r="2" spans="1:9" x14ac:dyDescent="0.25">
      <c r="A2" s="19">
        <v>1</v>
      </c>
      <c r="B2" s="5" t="s">
        <v>9</v>
      </c>
      <c r="C2" s="5">
        <v>23490</v>
      </c>
      <c r="D2" s="5">
        <v>2020</v>
      </c>
      <c r="E2" s="5" t="s">
        <v>11</v>
      </c>
      <c r="F2" s="5" t="s">
        <v>36</v>
      </c>
      <c r="G2" s="5">
        <v>5000</v>
      </c>
      <c r="H2" s="5"/>
      <c r="I2" s="20"/>
    </row>
    <row r="3" spans="1:9" x14ac:dyDescent="0.25">
      <c r="A3" s="19">
        <v>2</v>
      </c>
      <c r="B3" s="5" t="s">
        <v>9</v>
      </c>
      <c r="C3" s="5">
        <v>23490</v>
      </c>
      <c r="D3" s="5">
        <v>2020</v>
      </c>
      <c r="E3" s="5" t="s">
        <v>12</v>
      </c>
      <c r="F3" s="5" t="s">
        <v>36</v>
      </c>
      <c r="G3" s="5">
        <v>10000</v>
      </c>
      <c r="H3" s="5"/>
      <c r="I3" s="20"/>
    </row>
    <row r="4" spans="1:9" ht="15.75" thickBot="1" x14ac:dyDescent="0.3">
      <c r="A4" s="14">
        <v>3</v>
      </c>
      <c r="B4" s="15" t="s">
        <v>9</v>
      </c>
      <c r="C4" s="15">
        <v>2386</v>
      </c>
      <c r="D4" s="15">
        <v>2020</v>
      </c>
      <c r="E4" s="15" t="s">
        <v>11</v>
      </c>
      <c r="F4" s="15" t="s">
        <v>36</v>
      </c>
      <c r="G4" s="15">
        <v>5000</v>
      </c>
      <c r="H4" s="15"/>
      <c r="I4" s="16"/>
    </row>
    <row r="5" spans="1:9" ht="15.75" thickBot="1" x14ac:dyDescent="0.3">
      <c r="A5" s="25" t="s">
        <v>41</v>
      </c>
      <c r="B5" s="26"/>
      <c r="C5" s="26"/>
      <c r="D5" s="26"/>
      <c r="E5" s="26"/>
      <c r="F5" s="27"/>
      <c r="G5" s="24">
        <f>SUBTOTAL(109,Table8[AMOUNT])</f>
        <v>20000</v>
      </c>
      <c r="H5" s="17"/>
      <c r="I5" s="18"/>
    </row>
  </sheetData>
  <mergeCells count="1">
    <mergeCell ref="A5:F5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2020-2ND &amp; 3RD PHASE CONSOL-56</vt:lpstr>
      <vt:lpstr>BANJARAHILLS-1</vt:lpstr>
      <vt:lpstr>CGM-IPC-4</vt:lpstr>
      <vt:lpstr>CGM-RAC-1</vt:lpstr>
      <vt:lpstr>CYBERCITY-9</vt:lpstr>
      <vt:lpstr>NALGONDA-1</vt:lpstr>
      <vt:lpstr>HABSIGUDA-2</vt:lpstr>
      <vt:lpstr>RAJENDRANAGAR-14</vt:lpstr>
      <vt:lpstr>HYDERABAD CENTRAL-3</vt:lpstr>
      <vt:lpstr>MEDAK-2</vt:lpstr>
      <vt:lpstr>MEDCHAL-5</vt:lpstr>
      <vt:lpstr>MAHABOOBNAGAR-2</vt:lpstr>
      <vt:lpstr>SANGAREDDY-6</vt:lpstr>
      <vt:lpstr>SECUNDERABAD-3</vt:lpstr>
      <vt:lpstr>SAROORNAGAR-1</vt:lpstr>
      <vt:lpstr>SIDDIPET-1</vt:lpstr>
      <vt:lpstr>VIKARABAD-1</vt:lpstr>
      <vt:lpstr>PIVOT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2022-09-22T15:24:23Z</dcterms:modified>
</cp:coreProperties>
</file>