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 tabRatio="1000"/>
  </bookViews>
  <sheets>
    <sheet name="CONSOL-JUN TO SEP" sheetId="1" r:id="rId1"/>
    <sheet name="PIVOT" sheetId="2" r:id="rId2"/>
    <sheet name="BANJARAHILLS" sheetId="3" r:id="rId3"/>
    <sheet name="CGM-FINANCE" sheetId="4" r:id="rId4"/>
    <sheet name="CGM-HRD" sheetId="5" r:id="rId5"/>
    <sheet name="CGM-IPC" sheetId="6" r:id="rId6"/>
    <sheet name="CGM RAC" sheetId="7" r:id="rId7"/>
    <sheet name="CGM-COMMERCIAL" sheetId="8" r:id="rId8"/>
    <sheet name="CYBERCITY" sheetId="9" r:id="rId9"/>
    <sheet name="GADWAL" sheetId="10" r:id="rId10"/>
    <sheet name="HABSIGUDA" sheetId="11" r:id="rId11"/>
    <sheet name="HYDERABAD CENTRAL" sheetId="12" r:id="rId12"/>
    <sheet name="HYDERABAD SOUTH" sheetId="13" r:id="rId13"/>
    <sheet name="MAHABOOBNAGAR" sheetId="14" r:id="rId14"/>
    <sheet name="MEDAK" sheetId="15" r:id="rId15"/>
    <sheet name="MEDCHAL" sheetId="16" r:id="rId16"/>
    <sheet name="NALGONDA" sheetId="17" r:id="rId17"/>
    <sheet name="RAJENDRANAGAR" sheetId="18" r:id="rId18"/>
    <sheet name="SANGAREDDY" sheetId="19" r:id="rId19"/>
    <sheet name="SAROORNAGAR" sheetId="20" r:id="rId20"/>
    <sheet name="SECUNDERABAD" sheetId="21" r:id="rId21"/>
    <sheet name="SURYAPET" sheetId="22" r:id="rId22"/>
    <sheet name="VIKARABAD" sheetId="23" r:id="rId23"/>
    <sheet name="WANAPARTHY" sheetId="24" r:id="rId24"/>
    <sheet name="YADADRI" sheetId="25" r:id="rId25"/>
    <sheet name="CGM-PMM" sheetId="26" r:id="rId26"/>
    <sheet name="SIDDIPET" sheetId="27" r:id="rId27"/>
    <sheet name="NAGARKURNOOL" sheetId="28" r:id="rId28"/>
  </sheets>
  <definedNames>
    <definedName name="_xlnm._FilterDatabase" localSheetId="0" hidden="1">'CONSOL-JUN TO SEP'!$A$1:$K$404</definedName>
    <definedName name="_xlnm.Print_Titles" localSheetId="5">'CGM-IPC'!$1:$1</definedName>
    <definedName name="_xlnm.Print_Titles" localSheetId="8">CYBERCITY!$1:$1</definedName>
    <definedName name="_xlnm.Print_Titles" localSheetId="15">MEDCHAL!$1:$1</definedName>
  </definedNames>
  <calcPr calcId="191029"/>
  <pivotCaches>
    <pivotCache cacheId="0" r:id="rId2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8" l="1"/>
  <c r="H3" i="27"/>
  <c r="H4" i="26"/>
  <c r="H7" i="25"/>
  <c r="A4" i="25"/>
  <c r="A5" i="25"/>
  <c r="A6" i="25" s="1"/>
  <c r="A3" i="25"/>
  <c r="H6" i="24"/>
  <c r="A4" i="24"/>
  <c r="A5" i="24"/>
  <c r="A3" i="24"/>
  <c r="H9" i="23"/>
  <c r="A4" i="23"/>
  <c r="A5" i="23" s="1"/>
  <c r="A6" i="23" s="1"/>
  <c r="A7" i="23" s="1"/>
  <c r="A8" i="23" s="1"/>
  <c r="A3" i="23"/>
  <c r="H6" i="22"/>
  <c r="H14" i="21"/>
  <c r="A4" i="21"/>
  <c r="A5" i="21"/>
  <c r="A6" i="21" s="1"/>
  <c r="A7" i="21" s="1"/>
  <c r="A8" i="21" s="1"/>
  <c r="A9" i="21" s="1"/>
  <c r="A10" i="21" s="1"/>
  <c r="A11" i="21" s="1"/>
  <c r="A12" i="21" s="1"/>
  <c r="A13" i="21" s="1"/>
  <c r="A3" i="21"/>
  <c r="H18" i="20"/>
  <c r="A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3" i="20"/>
  <c r="H14" i="19"/>
  <c r="A4" i="19"/>
  <c r="A5" i="19"/>
  <c r="A6" i="19" s="1"/>
  <c r="A7" i="19" s="1"/>
  <c r="A8" i="19" s="1"/>
  <c r="A9" i="19" s="1"/>
  <c r="A10" i="19" s="1"/>
  <c r="A11" i="19" s="1"/>
  <c r="A12" i="19" s="1"/>
  <c r="A13" i="19" s="1"/>
  <c r="A3" i="19"/>
  <c r="H12" i="18"/>
  <c r="A4" i="18"/>
  <c r="A5" i="18"/>
  <c r="A6" i="18" s="1"/>
  <c r="A7" i="18" s="1"/>
  <c r="A8" i="18" s="1"/>
  <c r="A9" i="18" s="1"/>
  <c r="A10" i="18" s="1"/>
  <c r="A11" i="18" s="1"/>
  <c r="A3" i="18"/>
  <c r="H15" i="17"/>
  <c r="A4" i="17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3" i="17"/>
  <c r="H51" i="16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3" i="16"/>
  <c r="H11" i="15"/>
  <c r="A4" i="15"/>
  <c r="A5" i="15"/>
  <c r="A6" i="15" s="1"/>
  <c r="A7" i="15" s="1"/>
  <c r="A8" i="15" s="1"/>
  <c r="A9" i="15" s="1"/>
  <c r="A10" i="15" s="1"/>
  <c r="A3" i="15"/>
  <c r="H14" i="14"/>
  <c r="A4" i="14"/>
  <c r="A5" i="14"/>
  <c r="A6" i="14" s="1"/>
  <c r="A7" i="14" s="1"/>
  <c r="A8" i="14" s="1"/>
  <c r="A9" i="14" s="1"/>
  <c r="A10" i="14" s="1"/>
  <c r="A11" i="14" s="1"/>
  <c r="A12" i="14" s="1"/>
  <c r="A13" i="14" s="1"/>
  <c r="A3" i="14"/>
  <c r="H25" i="13"/>
  <c r="A4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3" i="13"/>
  <c r="H19" i="12"/>
  <c r="A4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3" i="12"/>
  <c r="H37" i="11"/>
  <c r="A4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" i="11"/>
  <c r="H3" i="10"/>
  <c r="H83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3" i="9"/>
  <c r="H3" i="8"/>
  <c r="H3" i="7"/>
  <c r="H52" i="6"/>
  <c r="A4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3" i="6"/>
  <c r="H12" i="5"/>
  <c r="A4" i="5"/>
  <c r="A5" i="5"/>
  <c r="A6" i="5" s="1"/>
  <c r="A7" i="5" s="1"/>
  <c r="A8" i="5" s="1"/>
  <c r="A9" i="5" s="1"/>
  <c r="A10" i="5" s="1"/>
  <c r="A11" i="5" s="1"/>
  <c r="A3" i="5"/>
  <c r="H3" i="4"/>
  <c r="H28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l="1"/>
  <c r="A284" i="1"/>
  <c r="A285" i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</calcChain>
</file>

<file path=xl/sharedStrings.xml><?xml version="1.0" encoding="utf-8"?>
<sst xmlns="http://schemas.openxmlformats.org/spreadsheetml/2006/main" count="3634" uniqueCount="152">
  <si>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</si>
  <si>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</si>
  <si>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</si>
  <si>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</si>
  <si>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</si>
  <si>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</si>
  <si>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</si>
  <si>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</si>
  <si>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</si>
  <si>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</si>
  <si>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</si>
  <si>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AS</t>
  </si>
  <si>
    <t>DISPOSED</t>
  </si>
  <si>
    <t>NALGONDA</t>
  </si>
  <si>
    <t>WANAPARTHY</t>
  </si>
  <si>
    <t>WP</t>
  </si>
  <si>
    <t>HYDERABAD CENTRAL</t>
  </si>
  <si>
    <t>CMA</t>
  </si>
  <si>
    <t>SAROORNAGAR</t>
  </si>
  <si>
    <t>RAJENDRANAGAR</t>
  </si>
  <si>
    <t>WP (PIL)</t>
  </si>
  <si>
    <t>VIKARABAD</t>
  </si>
  <si>
    <t>SANGAREDDY</t>
  </si>
  <si>
    <t>SECUNDERABAD</t>
  </si>
  <si>
    <t>VACATE</t>
  </si>
  <si>
    <t>HABSIGUDA</t>
  </si>
  <si>
    <t>COUNTER</t>
  </si>
  <si>
    <t>CGM RAC</t>
  </si>
  <si>
    <t>CGM IPC</t>
  </si>
  <si>
    <t>CYBERCITY</t>
  </si>
  <si>
    <t>MAHABOOBNAGAR</t>
  </si>
  <si>
    <t>WA</t>
  </si>
  <si>
    <t>DISPOSED AT ADMISSION</t>
  </si>
  <si>
    <t>CC</t>
  </si>
  <si>
    <t>CGM HRD</t>
  </si>
  <si>
    <t>MEDAK</t>
  </si>
  <si>
    <t xml:space="preserve">VACATE </t>
  </si>
  <si>
    <t>MEDCHAL</t>
  </si>
  <si>
    <t>GADWAL</t>
  </si>
  <si>
    <t>HYDERABAD SOUTH</t>
  </si>
  <si>
    <t>YADADRI</t>
  </si>
  <si>
    <t>BANJARA HILLS</t>
  </si>
  <si>
    <t>SA</t>
  </si>
  <si>
    <t>MACMA</t>
  </si>
  <si>
    <t>CGM FINANCE</t>
  </si>
  <si>
    <t>AUG</t>
  </si>
  <si>
    <t>SURYAPET</t>
  </si>
  <si>
    <t>APPEAL 34</t>
  </si>
  <si>
    <t>MISC</t>
  </si>
  <si>
    <t>Appeal No. 34 of 2019-20 - WRIT PETITION</t>
  </si>
  <si>
    <t>CG NO 83</t>
  </si>
  <si>
    <t>CG. NO. 83 OF 2020-21 -  WRIT PETITION</t>
  </si>
  <si>
    <t>CG NO 19</t>
  </si>
  <si>
    <t>HANUMA ENTERPISES - WRIT PETITION in cg 19 of 2020-21</t>
  </si>
  <si>
    <t>letter in WP. No. 4619 of 2022</t>
  </si>
  <si>
    <t>CG NO 93</t>
  </si>
  <si>
    <t xml:space="preserve">WRIT PETITION IN CG. NO. 93 </t>
  </si>
  <si>
    <t>APPEAL 26</t>
  </si>
  <si>
    <t>WRIT PETITION IN APPEAL NO.  26 OF 2020</t>
  </si>
  <si>
    <t>CAVEAT</t>
  </si>
  <si>
    <t>CAVEAT OF JUNIOR LINEMAN  - M. SATISH KUMAR</t>
  </si>
  <si>
    <t>CAVEAT OF LINE INSPECTOR  G. PRABHAKAR RAO</t>
  </si>
  <si>
    <t>APPEAL 10</t>
  </si>
  <si>
    <t xml:space="preserve">WP IN APPEAL NO.  10 OF 2020 OF  2021 </t>
  </si>
  <si>
    <t>CG NO 37</t>
  </si>
  <si>
    <t>WRIT PETITION IN CG NO 37 OF 2021-22</t>
  </si>
  <si>
    <t>CERTIFIED COPY</t>
  </si>
  <si>
    <t>CERTIFIED COPY WP 104 OF 2018</t>
  </si>
  <si>
    <t>CAVEAT  - P NARSIMHULU - LINE INSPECTOR</t>
  </si>
  <si>
    <t xml:space="preserve">LETTER IN WP 4992 OF 2022 </t>
  </si>
  <si>
    <t>LETTER</t>
  </si>
  <si>
    <t>K Swathi</t>
  </si>
  <si>
    <t>letter to inspector of police - k swathi</t>
  </si>
  <si>
    <t xml:space="preserve">OPINION </t>
  </si>
  <si>
    <t>IRSHAD ALI</t>
  </si>
  <si>
    <t>OPINION - IRSHAD ALI - GACHIBOWLI</t>
  </si>
  <si>
    <t>MOHD. YOUSUF</t>
  </si>
  <si>
    <t>OPINION - MOHD. YOUSUF - GACHIBOWLI</t>
  </si>
  <si>
    <t>RADICAL BIO ORGANICS</t>
  </si>
  <si>
    <t>OPINION - RADICAL BIO ORGANICS LIMITED</t>
  </si>
  <si>
    <t xml:space="preserve">SMT. SHIVA KUMAR </t>
  </si>
  <si>
    <t xml:space="preserve">OPINION IN SMT. SHIVA KUMAR </t>
  </si>
  <si>
    <t>OPINION IN WP NO 9760 OF 2020</t>
  </si>
  <si>
    <t>OPINION IN WP NO  15430 OF 2020</t>
  </si>
  <si>
    <t>DIRECTOR</t>
  </si>
  <si>
    <t>OPINION OF THE DIRECTOR - RELEASE OF ANNUAL GRADE INCREMENTS</t>
  </si>
  <si>
    <t>LEGAL NOTICE</t>
  </si>
  <si>
    <t>RADICAL BIO ORGANICS LIMITED</t>
  </si>
  <si>
    <t>REPLY TO LEGAL NOTICE - P VISHNUVARDHANA REDDY - RADICAL BIO ORGANICS LIMITED</t>
  </si>
  <si>
    <t>WP 16580 OF 2019 - ADDITIONAL COUNTER AFFIDAVIT</t>
  </si>
  <si>
    <t>PERMISSION PETITION IN WP 9257 OF 2021</t>
  </si>
  <si>
    <t>OPINION - UPGRADING SINGLE PHASE TO THREE PHASE METER- MEDCHAL</t>
  </si>
  <si>
    <t>PADAMA LATHA</t>
  </si>
  <si>
    <t>OPINION - PADAMA LATHA - SHAMSHABAD</t>
  </si>
  <si>
    <t>ANNUAL GRADE INCREMENTS</t>
  </si>
  <si>
    <t>OPINION - ANNUAL GRADE INCREMENTS FURTHER CLARIFICATION</t>
  </si>
  <si>
    <t xml:space="preserve">LETTER TO THE OPINION OF ADVOCATE GENERAL IN WP.  4992 OF 2022 </t>
  </si>
  <si>
    <t>CAVEAT  -G. SURESH - ASSITANT ENGINEER</t>
  </si>
  <si>
    <t>CAVEAT -AVINASH - ASSITANT ENGINEER</t>
  </si>
  <si>
    <t>CAVEAT - KRUPANANDA REDDY - LINEMAN</t>
  </si>
  <si>
    <t>ADDITIONAL AFFIDAVIT IN WP 9257 OF 2021</t>
  </si>
  <si>
    <t>CERTIFIED COPY WP 26124 OF 2018</t>
  </si>
  <si>
    <t xml:space="preserve">BANTU SAIDULU </t>
  </si>
  <si>
    <t xml:space="preserve">CAVEAT BANTU SAIDULU - ASST. LINEMAN </t>
  </si>
  <si>
    <t>LETTER IN WP  28942  OF 2022  TO CMD</t>
  </si>
  <si>
    <t>LETTER IN WP  29315 OF 2022  TO CMD</t>
  </si>
  <si>
    <t>LETTER IN WP 26714 OF 2022</t>
  </si>
  <si>
    <t xml:space="preserve">LETTER IN WP 29989 OF 2022 </t>
  </si>
  <si>
    <t>WP 4501 of 2020 - ADDITIONAL COUNTER AFFIDAVIT</t>
  </si>
  <si>
    <t>WP 13152 OF 2019 - ADDITIONAL COUNTER AFFIDAVIT</t>
  </si>
  <si>
    <t>Appeal No 38</t>
  </si>
  <si>
    <t>WP prepared by LA against the order of VO in Appeal No 38 of 20-21Sheetal Shipping-</t>
  </si>
  <si>
    <t>WP. NO. 43766 OF 2017 - EXTENSION AFFIDAVIT</t>
  </si>
  <si>
    <t>Certified Copy 21490 2022</t>
  </si>
  <si>
    <t xml:space="preserve">CERTIFIED COPY WA 434 OF 2009 </t>
  </si>
  <si>
    <t>CGM-COMMERCIAL</t>
  </si>
  <si>
    <t>CERTIFIED COPY AS 997 OF 2004</t>
  </si>
  <si>
    <t>CERTIFIED COPY WA 1469 OF 2002</t>
  </si>
  <si>
    <t>CERTIFIED COPY AS 1295 OF 2002</t>
  </si>
  <si>
    <t>CERTIFIED COPY AS 2798 OF 2004</t>
  </si>
  <si>
    <t>CERTIFIED COPY AS 3552 OF 2003</t>
  </si>
  <si>
    <t>CERTIFIED COPY CMA 653 OF 2013</t>
  </si>
  <si>
    <t>CERTIFIED COPY CMA 795 OF 2007</t>
  </si>
  <si>
    <t>CERTIFIED COPY WP 8830 OF 2021</t>
  </si>
  <si>
    <t>CERTIFIED COPY WP 31154 OF 2021</t>
  </si>
  <si>
    <t xml:space="preserve"> JAYA DIAGNOSTIC AND RESEARCH CENTER</t>
  </si>
  <si>
    <t>LETTER TO THE BANK - EAUCTION NOTICE - JAYA DIAGNOSTIC AND RESEARCH CENTER</t>
  </si>
  <si>
    <t>CERTIFIED COPY WP 11610 OF 2021</t>
  </si>
  <si>
    <t>CERTIFIED COPY WP 14118 OF 2014</t>
  </si>
  <si>
    <t xml:space="preserve"> RAJU</t>
  </si>
  <si>
    <t>CAVEAT - ASSISTANT ENGINEER - RAJU</t>
  </si>
  <si>
    <t>HARITHA FERTILIZERS</t>
  </si>
  <si>
    <t>LETTER TO THE BANK - HARITHA FERTILIZERS</t>
  </si>
  <si>
    <t>APPEAL NO 27</t>
  </si>
  <si>
    <t>WRIT IN APPEAL NO 27 OF  2020 -21- MIRALAM</t>
  </si>
  <si>
    <t>CERTIFIED COPY WP 112 OF 2018</t>
  </si>
  <si>
    <t>CERTIFIED COPY WP 1016 OF 2018</t>
  </si>
  <si>
    <t>JUN</t>
  </si>
  <si>
    <t>JUL</t>
  </si>
  <si>
    <t>Row Labels</t>
  </si>
  <si>
    <t>Grand Total</t>
  </si>
  <si>
    <t>Count of CASE NO</t>
  </si>
  <si>
    <t>REVIEW PETITION IN WA  1469 OF 2002</t>
  </si>
  <si>
    <t>SEP</t>
  </si>
  <si>
    <t>ADDITIONAL COUNTER</t>
  </si>
  <si>
    <t>REPLY COUNTER</t>
  </si>
  <si>
    <t>CGM PMM</t>
  </si>
  <si>
    <t>SIDDIPET</t>
  </si>
  <si>
    <t>NAGARKURNOOL</t>
  </si>
  <si>
    <t>TOTAL AMOUNT</t>
  </si>
  <si>
    <t>LETTER TO THE BANK - EAUCTION NOTICE</t>
  </si>
  <si>
    <t>REPLY TO LEGAL NOTICE - P VISHNUVARDHANA 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</si>
</sst>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  <font>
      <sz val="11"/>
      <name val="Calibri"/>
      <family val="2"/>
      <scheme val="minor"/>
    </font>
    <font>
      <sz val="10"/>
      <color rgb="FF333333"/>
      <name val="Roboto-Regula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0" fillId="0" borderId="0" xfId="0" applyNumberFormat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7" fillId="2" borderId="17" xfId="0" applyFon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</cellXfs>
  <cellStyles count="3">
    <cellStyle name="Normal" xfId="0" builtinId="0"/>
    <cellStyle name="Normal 3" xfId="1"/>
    <cellStyle name="Normal 9" xfId="2"/>
  </cellStyles>
  <dxfs count="433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dhakar.Nimmana" refreshedDate="44896.445795717591" createdVersion="8" refreshedVersion="8" minRefreshableVersion="3" recordCount="403">
  <cacheSource type="worksheet">
    <worksheetSource ref="A1:K404" sheet="CONSOL-JUN TO SEP"/>
  </cacheSource>
  <cacheFields count="11">
    <cacheField name="S.NO" numFmtId="0">
      <sharedItems containsSemiMixedTypes="0" containsString="0" containsNumber="1" containsInteger="1" minValue="1" maxValue="403"/>
    </cacheField>
    <cacheField name="CASE " numFmtId="0">
      <sharedItems/>
    </cacheField>
    <cacheField name="CASE NO" numFmtId="0">
      <sharedItems containsMixedTypes="1" containsNumber="1" containsInteger="1" minValue="44" maxValue="43766"/>
    </cacheField>
    <cacheField name="YEAR" numFmtId="0">
      <sharedItems containsString="0" containsBlank="1" containsNumber="1" containsInteger="1" minValue="2001" maxValue="2022"/>
    </cacheField>
    <cacheField name="MONTH" numFmtId="0">
      <sharedItems/>
    </cacheField>
    <cacheField name="CASE TYPE" numFmtId="0">
      <sharedItems/>
    </cacheField>
    <cacheField name="SECTION" numFmtId="0">
      <sharedItems count="26">
        <s v="NALGONDA"/>
        <s v="WANAPARTHY"/>
        <s v="HYDERABAD CENTRAL"/>
        <s v="SAROORNAGAR"/>
        <s v="RAJENDRANAGAR"/>
        <s v="VIKARABAD"/>
        <s v="SANGAREDDY"/>
        <s v="SECUNDERABAD"/>
        <s v="HABSIGUDA"/>
        <s v="CGM RAC"/>
        <s v="CGM IPC"/>
        <s v="CYBERCITY"/>
        <s v="MAHABOOBNAGAR"/>
        <s v="CGM HRD"/>
        <s v="MEDAK"/>
        <s v="MEDCHAL"/>
        <s v="GADWAL"/>
        <s v="HYDERABAD SOUTH"/>
        <s v="YADADRI"/>
        <s v="BANJARA HILLS"/>
        <s v="CGM FINANCE"/>
        <s v="SURYAPET"/>
        <s v="CGM PMM"/>
        <s v="SIDDIPET"/>
        <s v="NAGARKURNOOL"/>
        <s v="CGM-COMMERCIAL"/>
      </sharedItems>
    </cacheField>
    <cacheField name="AMOUNT" numFmtId="0">
      <sharedItems containsSemiMixedTypes="0" containsString="0" containsNumber="1" containsInteger="1" minValue="500" maxValue="12000"/>
    </cacheField>
    <cacheField name="BILL DATE" numFmtId="15">
      <sharedItems containsSemiMixedTypes="0" containsNonDate="0" containsDate="1" containsString="0" minDate="2022-06-30T00:00:00" maxDate="2022-11-18T00:00:00"/>
    </cacheField>
    <cacheField name="SANCTION NO. &amp; DT" numFmtId="0">
      <sharedItems containsNonDate="0" containsString="0" containsBlank="1"/>
    </cacheField>
    <cacheField name="PAYMENT DETAILS (CHEQUE/RTGS &amp; DATE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">
  <r>
    <n v="1"/>
    <s v="AS"/>
    <n v="1295"/>
    <n v="2002"/>
    <s v="JUN"/>
    <s v="DISPOSED"/>
    <x v="0"/>
    <n v="5000"/>
    <d v="2022-06-30T00:00:00"/>
    <m/>
    <m/>
  </r>
  <r>
    <n v="2"/>
    <s v="AS"/>
    <n v="3552"/>
    <n v="2003"/>
    <s v="JUN"/>
    <s v="DISPOSED"/>
    <x v="1"/>
    <n v="5000"/>
    <d v="2022-06-30T00:00:00"/>
    <m/>
    <m/>
  </r>
  <r>
    <n v="3"/>
    <s v="AS"/>
    <n v="997"/>
    <n v="2004"/>
    <s v="JUN"/>
    <s v="DISPOSED"/>
    <x v="0"/>
    <n v="5000"/>
    <d v="2022-06-30T00:00:00"/>
    <m/>
    <m/>
  </r>
  <r>
    <n v="4"/>
    <s v="WP"/>
    <n v="14185"/>
    <n v="2006"/>
    <s v="JUN"/>
    <s v="DISPOSED"/>
    <x v="2"/>
    <n v="5000"/>
    <d v="2022-06-30T00:00:00"/>
    <m/>
    <m/>
  </r>
  <r>
    <n v="5"/>
    <s v="CMA"/>
    <n v="795"/>
    <n v="2007"/>
    <s v="JUN"/>
    <s v="DISPOSED"/>
    <x v="3"/>
    <n v="5000"/>
    <d v="2022-06-30T00:00:00"/>
    <m/>
    <m/>
  </r>
  <r>
    <n v="6"/>
    <s v="WP"/>
    <n v="10288"/>
    <n v="2009"/>
    <s v="JUN"/>
    <s v="DISPOSED"/>
    <x v="4"/>
    <n v="5000"/>
    <d v="2022-06-30T00:00:00"/>
    <m/>
    <m/>
  </r>
  <r>
    <n v="7"/>
    <s v="CMA"/>
    <n v="653"/>
    <n v="2013"/>
    <s v="JUN"/>
    <s v="DISPOSED"/>
    <x v="3"/>
    <n v="5000"/>
    <d v="2022-06-30T00:00:00"/>
    <m/>
    <m/>
  </r>
  <r>
    <n v="8"/>
    <s v="WP (PIL)"/>
    <n v="125"/>
    <n v="2017"/>
    <s v="JUN"/>
    <s v="DISPOSED"/>
    <x v="5"/>
    <n v="5000"/>
    <d v="2022-06-30T00:00:00"/>
    <m/>
    <m/>
  </r>
  <r>
    <n v="9"/>
    <s v="WP"/>
    <n v="20561"/>
    <n v="2019"/>
    <s v="JUN"/>
    <s v="DISPOSED"/>
    <x v="6"/>
    <n v="5000"/>
    <d v="2022-06-30T00:00:00"/>
    <m/>
    <m/>
  </r>
  <r>
    <n v="10"/>
    <s v="WP"/>
    <n v="22127"/>
    <n v="2019"/>
    <s v="JUN"/>
    <s v="DISPOSED"/>
    <x v="7"/>
    <n v="5000"/>
    <d v="2022-06-30T00:00:00"/>
    <m/>
    <m/>
  </r>
  <r>
    <n v="11"/>
    <s v="WP"/>
    <n v="15430"/>
    <n v="2020"/>
    <s v="JUN"/>
    <s v="VACATE"/>
    <x v="8"/>
    <n v="12000"/>
    <d v="2022-11-02T00:00:00"/>
    <m/>
    <m/>
  </r>
  <r>
    <n v="12"/>
    <s v="WP"/>
    <n v="20816"/>
    <n v="2020"/>
    <s v="JUN"/>
    <s v="VACATE"/>
    <x v="5"/>
    <n v="12000"/>
    <d v="2022-11-02T00:00:00"/>
    <m/>
    <m/>
  </r>
  <r>
    <n v="13"/>
    <s v="WP"/>
    <n v="19101"/>
    <n v="2021"/>
    <s v="JUN"/>
    <s v="COUNTER"/>
    <x v="9"/>
    <n v="10000"/>
    <d v="2022-11-02T00:00:00"/>
    <m/>
    <m/>
  </r>
  <r>
    <n v="14"/>
    <s v="WP"/>
    <n v="21638"/>
    <n v="2021"/>
    <s v="JUN"/>
    <s v="DISPOSED"/>
    <x v="10"/>
    <n v="5000"/>
    <d v="2022-06-30T00:00:00"/>
    <m/>
    <m/>
  </r>
  <r>
    <n v="15"/>
    <s v="WP"/>
    <n v="31170"/>
    <n v="2021"/>
    <s v="JUN"/>
    <s v="VACATE"/>
    <x v="10"/>
    <n v="12000"/>
    <d v="2022-11-02T00:00:00"/>
    <m/>
    <m/>
  </r>
  <r>
    <n v="16"/>
    <s v="WP"/>
    <n v="33891"/>
    <n v="2021"/>
    <s v="JUN"/>
    <s v="VACATE"/>
    <x v="11"/>
    <n v="12000"/>
    <d v="2022-11-02T00:00:00"/>
    <m/>
    <m/>
  </r>
  <r>
    <n v="17"/>
    <s v="WP"/>
    <n v="33913"/>
    <n v="2021"/>
    <s v="JUN"/>
    <s v="VACATE"/>
    <x v="10"/>
    <n v="12000"/>
    <d v="2022-11-02T00:00:00"/>
    <m/>
    <m/>
  </r>
  <r>
    <n v="18"/>
    <s v="WP (PIL)"/>
    <n v="44"/>
    <n v="2022"/>
    <s v="JUN"/>
    <s v="COUNTER"/>
    <x v="12"/>
    <n v="10000"/>
    <d v="2022-11-02T00:00:00"/>
    <m/>
    <m/>
  </r>
  <r>
    <n v="19"/>
    <s v="WA"/>
    <n v="349"/>
    <n v="2022"/>
    <s v="JUN"/>
    <s v="DISPOSED AT ADMISSION"/>
    <x v="8"/>
    <n v="2500"/>
    <d v="2022-06-30T00:00:00"/>
    <m/>
    <m/>
  </r>
  <r>
    <n v="20"/>
    <s v="WP"/>
    <n v="392"/>
    <n v="2022"/>
    <s v="JUN"/>
    <s v="VACATE"/>
    <x v="10"/>
    <n v="12000"/>
    <d v="2022-11-02T00:00:00"/>
    <m/>
    <m/>
  </r>
  <r>
    <n v="21"/>
    <s v="WP"/>
    <n v="479"/>
    <n v="2022"/>
    <s v="JUN"/>
    <s v="VACATE"/>
    <x v="10"/>
    <n v="12000"/>
    <d v="2022-11-02T00:00:00"/>
    <m/>
    <m/>
  </r>
  <r>
    <n v="22"/>
    <s v="CC"/>
    <n v="486"/>
    <n v="2022"/>
    <s v="JUN"/>
    <s v="DISPOSED"/>
    <x v="8"/>
    <n v="5000"/>
    <d v="2022-06-30T00:00:00"/>
    <m/>
    <m/>
  </r>
  <r>
    <n v="23"/>
    <s v="CC"/>
    <n v="486"/>
    <n v="2022"/>
    <s v="JUN"/>
    <s v="COUNTER"/>
    <x v="8"/>
    <n v="10000"/>
    <d v="2022-11-02T00:00:00"/>
    <m/>
    <m/>
  </r>
  <r>
    <n v="24"/>
    <s v="CC"/>
    <n v="495"/>
    <n v="2022"/>
    <s v="JUN"/>
    <s v="DISPOSED"/>
    <x v="8"/>
    <n v="5000"/>
    <d v="2022-06-30T00:00:00"/>
    <m/>
    <m/>
  </r>
  <r>
    <n v="25"/>
    <s v="CC"/>
    <n v="495"/>
    <n v="2022"/>
    <s v="JUN"/>
    <s v="COUNTER"/>
    <x v="8"/>
    <n v="10000"/>
    <d v="2022-11-02T00:00:00"/>
    <m/>
    <m/>
  </r>
  <r>
    <n v="26"/>
    <s v="WP"/>
    <n v="1191"/>
    <n v="2022"/>
    <s v="JUN"/>
    <s v="DISPOSED"/>
    <x v="3"/>
    <n v="5000"/>
    <d v="2022-06-30T00:00:00"/>
    <m/>
    <m/>
  </r>
  <r>
    <n v="27"/>
    <s v="WP"/>
    <n v="1191"/>
    <n v="2022"/>
    <s v="JUN"/>
    <s v="COUNTER"/>
    <x v="3"/>
    <n v="10000"/>
    <d v="2022-11-02T00:00:00"/>
    <m/>
    <m/>
  </r>
  <r>
    <n v="28"/>
    <s v="WP"/>
    <n v="1229"/>
    <n v="2022"/>
    <s v="JUN"/>
    <s v="VACATE"/>
    <x v="10"/>
    <n v="12000"/>
    <d v="2022-11-02T00:00:00"/>
    <m/>
    <m/>
  </r>
  <r>
    <n v="29"/>
    <s v="WP"/>
    <n v="3366"/>
    <n v="2022"/>
    <s v="JUN"/>
    <s v="COUNTER"/>
    <x v="13"/>
    <n v="10000"/>
    <d v="2022-11-02T00:00:00"/>
    <m/>
    <m/>
  </r>
  <r>
    <n v="30"/>
    <s v="WP"/>
    <n v="6361"/>
    <n v="2022"/>
    <s v="JUN"/>
    <s v="VACATE"/>
    <x v="14"/>
    <n v="12000"/>
    <d v="2022-11-02T00:00:00"/>
    <m/>
    <m/>
  </r>
  <r>
    <n v="31"/>
    <s v="WP"/>
    <n v="7032"/>
    <n v="2022"/>
    <s v="JUN"/>
    <s v="VACATE"/>
    <x v="8"/>
    <n v="12000"/>
    <d v="2022-11-02T00:00:00"/>
    <m/>
    <m/>
  </r>
  <r>
    <n v="32"/>
    <s v="WP"/>
    <n v="7950"/>
    <n v="2022"/>
    <s v="JUN"/>
    <s v="VACATE"/>
    <x v="8"/>
    <n v="12000"/>
    <d v="2022-11-02T00:00:00"/>
    <m/>
    <m/>
  </r>
  <r>
    <n v="33"/>
    <s v="WP"/>
    <n v="8439"/>
    <n v="2022"/>
    <s v="JUN"/>
    <s v="COUNTER"/>
    <x v="0"/>
    <n v="10000"/>
    <d v="2022-11-02T00:00:00"/>
    <m/>
    <m/>
  </r>
  <r>
    <n v="34"/>
    <s v="WP"/>
    <n v="8935"/>
    <n v="2022"/>
    <s v="JUN"/>
    <s v="COUNTER"/>
    <x v="11"/>
    <n v="10000"/>
    <d v="2022-11-02T00:00:00"/>
    <m/>
    <m/>
  </r>
  <r>
    <n v="35"/>
    <s v="WP"/>
    <n v="8989"/>
    <n v="2022"/>
    <s v="JUN"/>
    <s v="COUNTER"/>
    <x v="11"/>
    <n v="10000"/>
    <d v="2022-11-02T00:00:00"/>
    <m/>
    <m/>
  </r>
  <r>
    <n v="36"/>
    <s v="WP"/>
    <n v="9034"/>
    <n v="2022"/>
    <s v="JUN"/>
    <s v="COUNTER"/>
    <x v="0"/>
    <n v="10000"/>
    <d v="2022-11-02T00:00:00"/>
    <m/>
    <m/>
  </r>
  <r>
    <n v="37"/>
    <s v="WP"/>
    <n v="9328"/>
    <n v="2022"/>
    <s v="JUN"/>
    <s v="COUNTER"/>
    <x v="11"/>
    <n v="10000"/>
    <d v="2022-11-02T00:00:00"/>
    <m/>
    <m/>
  </r>
  <r>
    <n v="38"/>
    <s v="WP"/>
    <n v="10032"/>
    <n v="2022"/>
    <s v="JUN"/>
    <s v="COUNTER"/>
    <x v="0"/>
    <n v="10000"/>
    <d v="2022-11-02T00:00:00"/>
    <m/>
    <m/>
  </r>
  <r>
    <n v="39"/>
    <s v="WP"/>
    <n v="12749"/>
    <n v="2022"/>
    <s v="JUN"/>
    <s v="VACATE "/>
    <x v="15"/>
    <n v="12000"/>
    <d v="2022-11-02T00:00:00"/>
    <m/>
    <m/>
  </r>
  <r>
    <n v="40"/>
    <s v="WP"/>
    <n v="13108"/>
    <n v="2022"/>
    <s v="JUN"/>
    <s v="VACATE"/>
    <x v="8"/>
    <n v="12000"/>
    <d v="2022-11-02T00:00:00"/>
    <m/>
    <m/>
  </r>
  <r>
    <n v="41"/>
    <s v="WP"/>
    <n v="13127"/>
    <n v="2022"/>
    <s v="JUN"/>
    <s v="VACATE"/>
    <x v="10"/>
    <n v="12000"/>
    <d v="2022-11-02T00:00:00"/>
    <m/>
    <m/>
  </r>
  <r>
    <n v="42"/>
    <s v="WP"/>
    <n v="14904"/>
    <n v="2022"/>
    <s v="JUN"/>
    <s v="DISPOSED"/>
    <x v="15"/>
    <n v="5000"/>
    <d v="2022-06-30T00:00:00"/>
    <m/>
    <m/>
  </r>
  <r>
    <n v="43"/>
    <s v="WP"/>
    <n v="15539"/>
    <n v="2022"/>
    <s v="JUN"/>
    <s v="COUNTER"/>
    <x v="12"/>
    <n v="10000"/>
    <d v="2022-11-02T00:00:00"/>
    <m/>
    <m/>
  </r>
  <r>
    <n v="44"/>
    <s v="WP"/>
    <n v="15569"/>
    <n v="2022"/>
    <s v="JUN"/>
    <s v="VACATE"/>
    <x v="14"/>
    <n v="12000"/>
    <d v="2022-11-02T00:00:00"/>
    <m/>
    <m/>
  </r>
  <r>
    <n v="45"/>
    <s v="WP"/>
    <n v="16784"/>
    <n v="2022"/>
    <s v="JUN"/>
    <s v="VACATE"/>
    <x v="16"/>
    <n v="12000"/>
    <d v="2022-11-02T00:00:00"/>
    <m/>
    <m/>
  </r>
  <r>
    <n v="46"/>
    <s v="WP"/>
    <n v="16785"/>
    <n v="2022"/>
    <s v="JUN"/>
    <s v="VACATE"/>
    <x v="10"/>
    <n v="12000"/>
    <d v="2022-11-02T00:00:00"/>
    <m/>
    <m/>
  </r>
  <r>
    <n v="47"/>
    <s v="WP"/>
    <n v="16862"/>
    <n v="2022"/>
    <s v="JUN"/>
    <s v="COUNTER"/>
    <x v="17"/>
    <n v="10000"/>
    <d v="2022-11-02T00:00:00"/>
    <m/>
    <m/>
  </r>
  <r>
    <n v="48"/>
    <s v="WP"/>
    <n v="16895"/>
    <n v="2022"/>
    <s v="JUN"/>
    <s v="COUNTER"/>
    <x v="5"/>
    <n v="10000"/>
    <d v="2022-11-02T00:00:00"/>
    <m/>
    <m/>
  </r>
  <r>
    <n v="49"/>
    <s v="WP"/>
    <n v="17102"/>
    <n v="2022"/>
    <s v="JUN"/>
    <s v="COUNTER"/>
    <x v="12"/>
    <n v="10000"/>
    <d v="2022-11-02T00:00:00"/>
    <m/>
    <m/>
  </r>
  <r>
    <n v="50"/>
    <s v="WP"/>
    <n v="17523"/>
    <n v="2022"/>
    <s v="JUN"/>
    <s v="VACATE"/>
    <x v="7"/>
    <n v="12000"/>
    <d v="2022-11-02T00:00:00"/>
    <m/>
    <m/>
  </r>
  <r>
    <n v="51"/>
    <s v="WP"/>
    <n v="17551"/>
    <n v="2022"/>
    <s v="JUN"/>
    <s v="COUNTER"/>
    <x v="8"/>
    <n v="10000"/>
    <d v="2022-11-02T00:00:00"/>
    <m/>
    <m/>
  </r>
  <r>
    <n v="52"/>
    <s v="WP"/>
    <n v="17782"/>
    <n v="2022"/>
    <s v="JUN"/>
    <s v="VACATE"/>
    <x v="17"/>
    <n v="12000"/>
    <d v="2022-11-02T00:00:00"/>
    <m/>
    <m/>
  </r>
  <r>
    <n v="53"/>
    <s v="WP"/>
    <n v="17896"/>
    <n v="2022"/>
    <s v="JUN"/>
    <s v="VACATE"/>
    <x v="10"/>
    <n v="12000"/>
    <d v="2022-11-02T00:00:00"/>
    <m/>
    <m/>
  </r>
  <r>
    <n v="54"/>
    <s v="WP"/>
    <n v="17923"/>
    <n v="2022"/>
    <s v="JUN"/>
    <s v="COUNTER"/>
    <x v="2"/>
    <n v="10000"/>
    <d v="2022-11-02T00:00:00"/>
    <m/>
    <m/>
  </r>
  <r>
    <n v="55"/>
    <s v="WP"/>
    <n v="18014"/>
    <n v="2022"/>
    <s v="JUN"/>
    <s v="VACATE"/>
    <x v="10"/>
    <n v="12000"/>
    <d v="2022-11-02T00:00:00"/>
    <m/>
    <m/>
  </r>
  <r>
    <n v="56"/>
    <s v="WP"/>
    <n v="18030"/>
    <n v="2022"/>
    <s v="JUN"/>
    <s v="COUNTER"/>
    <x v="10"/>
    <n v="10000"/>
    <d v="2022-11-02T00:00:00"/>
    <m/>
    <m/>
  </r>
  <r>
    <n v="57"/>
    <s v="WP"/>
    <n v="18329"/>
    <n v="2022"/>
    <s v="JUN"/>
    <s v="COUNTER"/>
    <x v="14"/>
    <n v="10000"/>
    <d v="2022-11-02T00:00:00"/>
    <m/>
    <m/>
  </r>
  <r>
    <n v="58"/>
    <s v="WP"/>
    <n v="18541"/>
    <n v="2022"/>
    <s v="JUN"/>
    <s v="VACATE"/>
    <x v="4"/>
    <n v="12000"/>
    <d v="2022-11-02T00:00:00"/>
    <m/>
    <m/>
  </r>
  <r>
    <n v="59"/>
    <s v="WP"/>
    <n v="19631"/>
    <n v="2022"/>
    <s v="JUN"/>
    <s v="VACATE"/>
    <x v="6"/>
    <n v="12000"/>
    <d v="2022-11-02T00:00:00"/>
    <m/>
    <m/>
  </r>
  <r>
    <n v="60"/>
    <s v="WP"/>
    <n v="19930"/>
    <n v="2022"/>
    <s v="JUN"/>
    <s v="VACATE"/>
    <x v="15"/>
    <n v="12000"/>
    <d v="2022-11-02T00:00:00"/>
    <m/>
    <m/>
  </r>
  <r>
    <n v="61"/>
    <s v="WP"/>
    <n v="20266"/>
    <n v="2022"/>
    <s v="JUN"/>
    <s v="VACATE"/>
    <x v="10"/>
    <n v="12000"/>
    <d v="2022-11-02T00:00:00"/>
    <m/>
    <m/>
  </r>
  <r>
    <n v="62"/>
    <s v="WP"/>
    <n v="21078"/>
    <n v="2022"/>
    <s v="JUN"/>
    <s v="DISPOSED"/>
    <x v="17"/>
    <n v="5000"/>
    <d v="2022-06-30T00:00:00"/>
    <m/>
    <m/>
  </r>
  <r>
    <n v="63"/>
    <s v="WP"/>
    <n v="21078"/>
    <n v="2022"/>
    <s v="JUN"/>
    <s v="COUNTER"/>
    <x v="17"/>
    <n v="10000"/>
    <d v="2022-11-02T00:00:00"/>
    <m/>
    <m/>
  </r>
  <r>
    <n v="64"/>
    <s v="WP"/>
    <n v="21379"/>
    <n v="2022"/>
    <s v="JUN"/>
    <s v="VACATE"/>
    <x v="15"/>
    <n v="12000"/>
    <d v="2022-11-02T00:00:00"/>
    <m/>
    <m/>
  </r>
  <r>
    <n v="65"/>
    <s v="WP"/>
    <n v="21764"/>
    <n v="2022"/>
    <s v="JUN"/>
    <s v="VACATE"/>
    <x v="10"/>
    <n v="12000"/>
    <d v="2022-11-02T00:00:00"/>
    <m/>
    <m/>
  </r>
  <r>
    <n v="66"/>
    <s v="WP"/>
    <n v="22071"/>
    <n v="2022"/>
    <s v="JUN"/>
    <s v="VACATE"/>
    <x v="10"/>
    <n v="12000"/>
    <d v="2022-11-02T00:00:00"/>
    <m/>
    <m/>
  </r>
  <r>
    <n v="67"/>
    <s v="WP"/>
    <n v="22229"/>
    <n v="2022"/>
    <s v="JUN"/>
    <s v="VACATE"/>
    <x v="10"/>
    <n v="12000"/>
    <d v="2022-11-02T00:00:00"/>
    <m/>
    <m/>
  </r>
  <r>
    <n v="68"/>
    <s v="WP"/>
    <n v="22323"/>
    <n v="2022"/>
    <s v="JUN"/>
    <s v="VACATE"/>
    <x v="12"/>
    <n v="12000"/>
    <d v="2022-11-02T00:00:00"/>
    <m/>
    <m/>
  </r>
  <r>
    <n v="69"/>
    <s v="WP"/>
    <n v="22338"/>
    <n v="2022"/>
    <s v="JUN"/>
    <s v="VACATE"/>
    <x v="8"/>
    <n v="12000"/>
    <d v="2022-11-02T00:00:00"/>
    <m/>
    <m/>
  </r>
  <r>
    <n v="70"/>
    <s v="WP"/>
    <n v="22360"/>
    <n v="2022"/>
    <s v="JUN"/>
    <s v="VACATE"/>
    <x v="8"/>
    <n v="12000"/>
    <d v="2022-11-02T00:00:00"/>
    <m/>
    <m/>
  </r>
  <r>
    <n v="71"/>
    <s v="WP"/>
    <n v="22515"/>
    <n v="2022"/>
    <s v="JUN"/>
    <s v="COUNTER"/>
    <x v="8"/>
    <n v="10000"/>
    <d v="2022-11-02T00:00:00"/>
    <m/>
    <m/>
  </r>
  <r>
    <n v="72"/>
    <s v="WP"/>
    <n v="22695"/>
    <n v="2022"/>
    <s v="JUN"/>
    <s v="VACATE"/>
    <x v="10"/>
    <n v="12000"/>
    <d v="2022-11-02T00:00:00"/>
    <m/>
    <m/>
  </r>
  <r>
    <n v="73"/>
    <s v="WP"/>
    <n v="22719"/>
    <n v="2022"/>
    <s v="JUN"/>
    <s v="COUNTER"/>
    <x v="17"/>
    <n v="10000"/>
    <d v="2022-11-02T00:00:00"/>
    <m/>
    <m/>
  </r>
  <r>
    <n v="74"/>
    <s v="WP"/>
    <n v="23168"/>
    <n v="2022"/>
    <s v="JUN"/>
    <s v="VACATE"/>
    <x v="10"/>
    <n v="12000"/>
    <d v="2022-11-02T00:00:00"/>
    <m/>
    <m/>
  </r>
  <r>
    <n v="75"/>
    <s v="WP"/>
    <n v="23180"/>
    <n v="2022"/>
    <s v="JUN"/>
    <s v="VACATE"/>
    <x v="10"/>
    <n v="12000"/>
    <d v="2022-11-02T00:00:00"/>
    <m/>
    <m/>
  </r>
  <r>
    <n v="76"/>
    <s v="WP"/>
    <n v="23181"/>
    <n v="2022"/>
    <s v="JUN"/>
    <s v="VACATE"/>
    <x v="10"/>
    <n v="12000"/>
    <d v="2022-11-02T00:00:00"/>
    <m/>
    <m/>
  </r>
  <r>
    <n v="77"/>
    <s v="WP"/>
    <n v="23224"/>
    <n v="2022"/>
    <s v="JUN"/>
    <s v="DISPOSED"/>
    <x v="18"/>
    <n v="5000"/>
    <d v="2022-06-30T00:00:00"/>
    <m/>
    <m/>
  </r>
  <r>
    <n v="78"/>
    <s v="WP"/>
    <n v="23224"/>
    <n v="2022"/>
    <s v="JUN"/>
    <s v="COUNTER"/>
    <x v="18"/>
    <n v="10000"/>
    <d v="2022-11-02T00:00:00"/>
    <m/>
    <m/>
  </r>
  <r>
    <n v="79"/>
    <s v="WP"/>
    <n v="23984"/>
    <n v="2022"/>
    <s v="JUN"/>
    <s v="VACATE"/>
    <x v="10"/>
    <n v="12000"/>
    <d v="2022-11-02T00:00:00"/>
    <m/>
    <m/>
  </r>
  <r>
    <n v="80"/>
    <s v="WP"/>
    <n v="23993"/>
    <n v="2022"/>
    <s v="JUN"/>
    <s v="COUNTER"/>
    <x v="10"/>
    <n v="10000"/>
    <d v="2022-11-02T00:00:00"/>
    <m/>
    <m/>
  </r>
  <r>
    <n v="81"/>
    <s v="WP"/>
    <n v="24258"/>
    <n v="2022"/>
    <s v="JUN"/>
    <s v="DISPOSED AT ADMISSION"/>
    <x v="8"/>
    <n v="2500"/>
    <d v="2022-06-30T00:00:00"/>
    <m/>
    <m/>
  </r>
  <r>
    <n v="82"/>
    <s v="WP"/>
    <n v="24268"/>
    <n v="2022"/>
    <s v="JUN"/>
    <s v="DISPOSED AT ADMISSION"/>
    <x v="19"/>
    <n v="2500"/>
    <d v="2022-06-30T00:00:00"/>
    <m/>
    <m/>
  </r>
  <r>
    <n v="83"/>
    <s v="WP"/>
    <n v="24321"/>
    <n v="2022"/>
    <s v="JUN"/>
    <s v="DISPOSED AT ADMISSION"/>
    <x v="2"/>
    <n v="2500"/>
    <d v="2022-06-30T00:00:00"/>
    <m/>
    <m/>
  </r>
  <r>
    <n v="84"/>
    <s v="WP"/>
    <n v="24325"/>
    <n v="2022"/>
    <s v="JUN"/>
    <s v="DISPOSED AT ADMISSION"/>
    <x v="8"/>
    <n v="2500"/>
    <d v="2022-06-30T00:00:00"/>
    <m/>
    <m/>
  </r>
  <r>
    <n v="85"/>
    <s v="WP"/>
    <n v="24330"/>
    <n v="2022"/>
    <s v="JUN"/>
    <s v="DISPOSED AT ADMISSION"/>
    <x v="19"/>
    <n v="2500"/>
    <d v="2022-06-30T00:00:00"/>
    <m/>
    <m/>
  </r>
  <r>
    <n v="86"/>
    <s v="WP"/>
    <n v="24510"/>
    <n v="2022"/>
    <s v="JUN"/>
    <s v="DISPOSED AT ADMISSION"/>
    <x v="3"/>
    <n v="2500"/>
    <d v="2022-06-30T00:00:00"/>
    <m/>
    <m/>
  </r>
  <r>
    <n v="87"/>
    <s v="WP"/>
    <n v="24568"/>
    <n v="2022"/>
    <s v="JUN"/>
    <s v="DISPOSED AT ADMISSION"/>
    <x v="15"/>
    <n v="2500"/>
    <d v="2022-06-30T00:00:00"/>
    <m/>
    <m/>
  </r>
  <r>
    <n v="88"/>
    <s v="WP"/>
    <n v="24569"/>
    <n v="2022"/>
    <s v="JUN"/>
    <s v="DISPOSED AT ADMISSION"/>
    <x v="11"/>
    <n v="2500"/>
    <d v="2022-06-30T00:00:00"/>
    <m/>
    <m/>
  </r>
  <r>
    <n v="89"/>
    <s v="WP"/>
    <n v="24595"/>
    <n v="2022"/>
    <s v="JUN"/>
    <s v="DISPOSED AT ADMISSION"/>
    <x v="19"/>
    <n v="2500"/>
    <d v="2022-06-30T00:00:00"/>
    <m/>
    <m/>
  </r>
  <r>
    <n v="90"/>
    <s v="WP"/>
    <n v="24598"/>
    <n v="2022"/>
    <s v="JUN"/>
    <s v="DISPOSED AT ADMISSION"/>
    <x v="11"/>
    <n v="2500"/>
    <d v="2022-06-30T00:00:00"/>
    <m/>
    <m/>
  </r>
  <r>
    <n v="91"/>
    <s v="WP"/>
    <n v="24602"/>
    <n v="2022"/>
    <s v="JUN"/>
    <s v="DISPOSED AT ADMISSION"/>
    <x v="7"/>
    <n v="2500"/>
    <d v="2022-06-30T00:00:00"/>
    <m/>
    <m/>
  </r>
  <r>
    <n v="92"/>
    <s v="WP"/>
    <n v="24604"/>
    <n v="2022"/>
    <s v="JUN"/>
    <s v="DISPOSED AT ADMISSION"/>
    <x v="15"/>
    <n v="2500"/>
    <d v="2022-06-30T00:00:00"/>
    <m/>
    <m/>
  </r>
  <r>
    <n v="93"/>
    <s v="WP"/>
    <n v="24606"/>
    <n v="2022"/>
    <s v="JUN"/>
    <s v="DISPOSED AT ADMISSION"/>
    <x v="11"/>
    <n v="2500"/>
    <d v="2022-06-30T00:00:00"/>
    <m/>
    <m/>
  </r>
  <r>
    <n v="94"/>
    <s v="WP"/>
    <n v="24623"/>
    <n v="2022"/>
    <s v="JUN"/>
    <s v="DISPOSED AT ADMISSION"/>
    <x v="11"/>
    <n v="2500"/>
    <d v="2022-06-30T00:00:00"/>
    <m/>
    <m/>
  </r>
  <r>
    <n v="95"/>
    <s v="WP"/>
    <n v="24664"/>
    <n v="2022"/>
    <s v="JUN"/>
    <s v="DISPOSED AT ADMISSION"/>
    <x v="15"/>
    <n v="2500"/>
    <d v="2022-06-30T00:00:00"/>
    <m/>
    <m/>
  </r>
  <r>
    <n v="96"/>
    <s v="WP"/>
    <n v="24725"/>
    <n v="2022"/>
    <s v="JUN"/>
    <s v="DISPOSED AT ADMISSION"/>
    <x v="15"/>
    <n v="2500"/>
    <d v="2022-06-30T00:00:00"/>
    <m/>
    <m/>
  </r>
  <r>
    <n v="97"/>
    <s v="WP"/>
    <n v="24770"/>
    <n v="2022"/>
    <s v="JUN"/>
    <s v="DISPOSED AT ADMISSION"/>
    <x v="11"/>
    <n v="2500"/>
    <d v="2022-06-30T00:00:00"/>
    <m/>
    <m/>
  </r>
  <r>
    <n v="98"/>
    <s v="WP"/>
    <n v="24817"/>
    <n v="2022"/>
    <s v="JUN"/>
    <s v="DISPOSED AT ADMISSION"/>
    <x v="19"/>
    <n v="2500"/>
    <d v="2022-06-30T00:00:00"/>
    <m/>
    <m/>
  </r>
  <r>
    <n v="99"/>
    <s v="WP"/>
    <n v="24845"/>
    <n v="2022"/>
    <s v="JUN"/>
    <s v="DISPOSED AT ADMISSION"/>
    <x v="15"/>
    <n v="2500"/>
    <d v="2022-06-30T00:00:00"/>
    <m/>
    <m/>
  </r>
  <r>
    <n v="100"/>
    <s v="WP"/>
    <n v="24969"/>
    <n v="2022"/>
    <s v="JUN"/>
    <s v="DISPOSED AT ADMISSION"/>
    <x v="15"/>
    <n v="2500"/>
    <d v="2022-06-30T00:00:00"/>
    <m/>
    <m/>
  </r>
  <r>
    <n v="101"/>
    <s v="WP"/>
    <n v="24985"/>
    <n v="2022"/>
    <s v="JUN"/>
    <s v="DISPOSED AT ADMISSION"/>
    <x v="19"/>
    <n v="2500"/>
    <d v="2022-06-30T00:00:00"/>
    <m/>
    <m/>
  </r>
  <r>
    <n v="102"/>
    <s v="WP"/>
    <n v="24989"/>
    <n v="2022"/>
    <s v="JUN"/>
    <s v="DISPOSED AT ADMISSION"/>
    <x v="11"/>
    <n v="2500"/>
    <d v="2022-06-30T00:00:00"/>
    <m/>
    <m/>
  </r>
  <r>
    <n v="103"/>
    <s v="WP"/>
    <n v="24998"/>
    <n v="2022"/>
    <s v="JUN"/>
    <s v="DISPOSED AT ADMISSION"/>
    <x v="19"/>
    <n v="2500"/>
    <d v="2022-06-30T00:00:00"/>
    <m/>
    <m/>
  </r>
  <r>
    <n v="104"/>
    <s v="WP"/>
    <n v="25015"/>
    <n v="2022"/>
    <s v="JUN"/>
    <s v="DISPOSED AT ADMISSION"/>
    <x v="11"/>
    <n v="2500"/>
    <d v="2022-06-30T00:00:00"/>
    <m/>
    <m/>
  </r>
  <r>
    <n v="105"/>
    <s v="WP"/>
    <n v="25025"/>
    <n v="2022"/>
    <s v="JUN"/>
    <s v="DISPOSED AT ADMISSION"/>
    <x v="11"/>
    <n v="2500"/>
    <d v="2022-06-30T00:00:00"/>
    <m/>
    <m/>
  </r>
  <r>
    <n v="106"/>
    <s v="WP"/>
    <n v="25038"/>
    <n v="2022"/>
    <s v="JUN"/>
    <s v="DISPOSED AT ADMISSION"/>
    <x v="11"/>
    <n v="2500"/>
    <d v="2022-06-30T00:00:00"/>
    <m/>
    <m/>
  </r>
  <r>
    <n v="107"/>
    <s v="WP"/>
    <n v="25044"/>
    <n v="2022"/>
    <s v="JUN"/>
    <s v="DISPOSED AT ADMISSION"/>
    <x v="11"/>
    <n v="2500"/>
    <d v="2022-06-30T00:00:00"/>
    <m/>
    <m/>
  </r>
  <r>
    <n v="108"/>
    <s v="WP"/>
    <n v="25053"/>
    <n v="2022"/>
    <s v="JUN"/>
    <s v="DISPOSED AT ADMISSION"/>
    <x v="11"/>
    <n v="2500"/>
    <d v="2022-06-30T00:00:00"/>
    <m/>
    <m/>
  </r>
  <r>
    <n v="109"/>
    <s v="WP"/>
    <n v="25055"/>
    <n v="2022"/>
    <s v="JUN"/>
    <s v="DISPOSED AT ADMISSION"/>
    <x v="11"/>
    <n v="2500"/>
    <d v="2022-06-30T00:00:00"/>
    <m/>
    <m/>
  </r>
  <r>
    <n v="110"/>
    <s v="WP"/>
    <n v="25058"/>
    <n v="2022"/>
    <s v="JUN"/>
    <s v="DISPOSED AT ADMISSION"/>
    <x v="11"/>
    <n v="2500"/>
    <d v="2022-06-30T00:00:00"/>
    <m/>
    <m/>
  </r>
  <r>
    <n v="111"/>
    <s v="WP"/>
    <n v="25063"/>
    <n v="2022"/>
    <s v="JUN"/>
    <s v="DISPOSED AT ADMISSION"/>
    <x v="11"/>
    <n v="2500"/>
    <d v="2022-06-30T00:00:00"/>
    <m/>
    <m/>
  </r>
  <r>
    <n v="112"/>
    <s v="WP"/>
    <n v="25070"/>
    <n v="2022"/>
    <s v="JUN"/>
    <s v="DISPOSED AT ADMISSION"/>
    <x v="11"/>
    <n v="2500"/>
    <d v="2022-06-30T00:00:00"/>
    <m/>
    <m/>
  </r>
  <r>
    <n v="113"/>
    <s v="WP"/>
    <n v="25117"/>
    <n v="2022"/>
    <s v="JUN"/>
    <s v="DISPOSED AT ADMISSION"/>
    <x v="11"/>
    <n v="2500"/>
    <d v="2022-06-30T00:00:00"/>
    <m/>
    <m/>
  </r>
  <r>
    <n v="114"/>
    <s v="WP"/>
    <n v="25286"/>
    <n v="2022"/>
    <s v="JUN"/>
    <s v="DISPOSED AT ADMISSION"/>
    <x v="3"/>
    <n v="2500"/>
    <d v="2022-06-30T00:00:00"/>
    <m/>
    <m/>
  </r>
  <r>
    <n v="115"/>
    <s v="WP"/>
    <n v="25319"/>
    <n v="2022"/>
    <s v="JUN"/>
    <s v="DISPOSED AT ADMISSION"/>
    <x v="3"/>
    <n v="2500"/>
    <d v="2022-06-30T00:00:00"/>
    <m/>
    <m/>
  </r>
  <r>
    <n v="116"/>
    <s v="WP"/>
    <n v="25483"/>
    <n v="2022"/>
    <s v="JUN"/>
    <s v="DISPOSED AT ADMISSION"/>
    <x v="2"/>
    <n v="2500"/>
    <d v="2022-06-30T00:00:00"/>
    <m/>
    <m/>
  </r>
  <r>
    <n v="117"/>
    <s v="WP"/>
    <n v="25556"/>
    <n v="2022"/>
    <s v="JUN"/>
    <s v="DISPOSED AT ADMISSION"/>
    <x v="11"/>
    <n v="2500"/>
    <d v="2022-06-30T00:00:00"/>
    <m/>
    <m/>
  </r>
  <r>
    <n v="118"/>
    <s v="WP"/>
    <n v="25646"/>
    <n v="2022"/>
    <s v="JUN"/>
    <s v="DISPOSED AT ADMISSION"/>
    <x v="19"/>
    <n v="2500"/>
    <d v="2022-06-30T00:00:00"/>
    <m/>
    <m/>
  </r>
  <r>
    <n v="119"/>
    <s v="WP"/>
    <n v="25654"/>
    <n v="2022"/>
    <s v="JUN"/>
    <s v="DISPOSED AT ADMISSION"/>
    <x v="11"/>
    <n v="2500"/>
    <d v="2022-06-30T00:00:00"/>
    <m/>
    <m/>
  </r>
  <r>
    <n v="120"/>
    <s v="WP"/>
    <n v="25672"/>
    <n v="2022"/>
    <s v="JUN"/>
    <s v="DISPOSED AT ADMISSION"/>
    <x v="11"/>
    <n v="2500"/>
    <d v="2022-06-30T00:00:00"/>
    <m/>
    <m/>
  </r>
  <r>
    <n v="121"/>
    <s v="WP"/>
    <n v="25700"/>
    <n v="2022"/>
    <s v="JUN"/>
    <s v="DISPOSED AT ADMISSION"/>
    <x v="15"/>
    <n v="2500"/>
    <d v="2022-06-30T00:00:00"/>
    <m/>
    <m/>
  </r>
  <r>
    <n v="122"/>
    <s v="WP"/>
    <n v="25710"/>
    <n v="2022"/>
    <s v="JUN"/>
    <s v="DISPOSED AT ADMISSION"/>
    <x v="15"/>
    <n v="2500"/>
    <d v="2022-06-30T00:00:00"/>
    <m/>
    <m/>
  </r>
  <r>
    <n v="123"/>
    <s v="WP"/>
    <n v="25778"/>
    <n v="2022"/>
    <s v="JUN"/>
    <s v="DISPOSED AT ADMISSION"/>
    <x v="11"/>
    <n v="2500"/>
    <d v="2022-06-30T00:00:00"/>
    <m/>
    <m/>
  </r>
  <r>
    <n v="124"/>
    <s v="WP"/>
    <n v="25822"/>
    <n v="2022"/>
    <s v="JUN"/>
    <s v="DISPOSED AT ADMISSION"/>
    <x v="6"/>
    <n v="2500"/>
    <d v="2022-06-30T00:00:00"/>
    <m/>
    <m/>
  </r>
  <r>
    <n v="125"/>
    <s v="WP"/>
    <n v="25829"/>
    <n v="2022"/>
    <s v="JUN"/>
    <s v="DISPOSED AT ADMISSION"/>
    <x v="15"/>
    <n v="2500"/>
    <d v="2022-06-30T00:00:00"/>
    <m/>
    <m/>
  </r>
  <r>
    <n v="126"/>
    <s v="WP"/>
    <n v="25842"/>
    <n v="2022"/>
    <s v="JUN"/>
    <s v="DISPOSED AT ADMISSION"/>
    <x v="15"/>
    <n v="2500"/>
    <d v="2022-06-30T00:00:00"/>
    <m/>
    <m/>
  </r>
  <r>
    <n v="127"/>
    <s v="WP"/>
    <n v="25861"/>
    <n v="2022"/>
    <s v="JUN"/>
    <s v="DISPOSED AT ADMISSION"/>
    <x v="3"/>
    <n v="2500"/>
    <d v="2022-06-30T00:00:00"/>
    <m/>
    <m/>
  </r>
  <r>
    <n v="128"/>
    <s v="WP"/>
    <n v="25893"/>
    <n v="2022"/>
    <s v="JUN"/>
    <s v="DISPOSED AT ADMISSION"/>
    <x v="11"/>
    <n v="2500"/>
    <d v="2022-06-30T00:00:00"/>
    <m/>
    <m/>
  </r>
  <r>
    <n v="129"/>
    <s v="WP"/>
    <n v="25901"/>
    <n v="2022"/>
    <s v="JUN"/>
    <s v="DISPOSED AT ADMISSION"/>
    <x v="2"/>
    <n v="2500"/>
    <d v="2022-06-30T00:00:00"/>
    <m/>
    <m/>
  </r>
  <r>
    <n v="130"/>
    <s v="WP"/>
    <n v="26023"/>
    <n v="2022"/>
    <s v="JUN"/>
    <s v="DISPOSED AT ADMISSION"/>
    <x v="15"/>
    <n v="2500"/>
    <d v="2022-06-30T00:00:00"/>
    <m/>
    <m/>
  </r>
  <r>
    <n v="131"/>
    <s v="WP"/>
    <n v="26036"/>
    <n v="2022"/>
    <s v="JUN"/>
    <s v="DISPOSED AT ADMISSION"/>
    <x v="19"/>
    <n v="2500"/>
    <d v="2022-06-30T00:00:00"/>
    <m/>
    <m/>
  </r>
  <r>
    <n v="132"/>
    <s v="WP"/>
    <n v="26040"/>
    <n v="2022"/>
    <s v="JUN"/>
    <s v="DISPOSED AT ADMISSION"/>
    <x v="15"/>
    <n v="2500"/>
    <d v="2022-06-30T00:00:00"/>
    <m/>
    <m/>
  </r>
  <r>
    <n v="133"/>
    <s v="WP"/>
    <n v="26153"/>
    <n v="2022"/>
    <s v="JUN"/>
    <s v="DISPOSED AT ADMISSION"/>
    <x v="11"/>
    <n v="2500"/>
    <d v="2022-06-30T00:00:00"/>
    <m/>
    <m/>
  </r>
  <r>
    <n v="134"/>
    <s v="WP"/>
    <n v="26211"/>
    <n v="2022"/>
    <s v="JUN"/>
    <s v="DISPOSED AT ADMISSION"/>
    <x v="11"/>
    <n v="2500"/>
    <d v="2022-06-30T00:00:00"/>
    <m/>
    <m/>
  </r>
  <r>
    <n v="135"/>
    <s v="WP"/>
    <n v="26218"/>
    <n v="2022"/>
    <s v="JUN"/>
    <s v="DISPOSED AT ADMISSION"/>
    <x v="11"/>
    <n v="2500"/>
    <d v="2022-06-30T00:00:00"/>
    <m/>
    <m/>
  </r>
  <r>
    <n v="136"/>
    <s v="WP"/>
    <n v="26276"/>
    <n v="2022"/>
    <s v="JUN"/>
    <s v="DISPOSED AT ADMISSION"/>
    <x v="15"/>
    <n v="2500"/>
    <d v="2022-06-30T00:00:00"/>
    <m/>
    <m/>
  </r>
  <r>
    <n v="137"/>
    <s v="WP"/>
    <n v="26331"/>
    <n v="2022"/>
    <s v="JUN"/>
    <s v="DISPOSED AT ADMISSION"/>
    <x v="15"/>
    <n v="2500"/>
    <d v="2022-06-30T00:00:00"/>
    <m/>
    <m/>
  </r>
  <r>
    <n v="138"/>
    <s v="WP"/>
    <n v="26358"/>
    <n v="2022"/>
    <s v="JUN"/>
    <s v="DISPOSED AT ADMISSION"/>
    <x v="4"/>
    <n v="2500"/>
    <d v="2022-06-30T00:00:00"/>
    <m/>
    <m/>
  </r>
  <r>
    <n v="139"/>
    <s v="WP"/>
    <n v="26385"/>
    <n v="2022"/>
    <s v="JUN"/>
    <s v="DISPOSED AT ADMISSION"/>
    <x v="19"/>
    <n v="2500"/>
    <d v="2022-06-30T00:00:00"/>
    <m/>
    <m/>
  </r>
  <r>
    <n v="140"/>
    <s v="WP"/>
    <n v="26586"/>
    <n v="2022"/>
    <s v="JUN"/>
    <s v="DISPOSED AT ADMISSION"/>
    <x v="15"/>
    <n v="2500"/>
    <d v="2022-06-30T00:00:00"/>
    <m/>
    <m/>
  </r>
  <r>
    <n v="141"/>
    <s v="WP"/>
    <n v="26605"/>
    <n v="2022"/>
    <s v="JUN"/>
    <s v="DISPOSED AT ADMISSION"/>
    <x v="15"/>
    <n v="2500"/>
    <d v="2022-06-30T00:00:00"/>
    <m/>
    <m/>
  </r>
  <r>
    <n v="142"/>
    <s v="WP"/>
    <n v="26873"/>
    <n v="2022"/>
    <s v="JUN"/>
    <s v="DISPOSED AT ADMISSION"/>
    <x v="15"/>
    <n v="2500"/>
    <d v="2022-06-30T00:00:00"/>
    <m/>
    <m/>
  </r>
  <r>
    <n v="143"/>
    <s v="WP"/>
    <n v="26946"/>
    <n v="2022"/>
    <s v="JUN"/>
    <s v="DISPOSED AT ADMISSION"/>
    <x v="15"/>
    <n v="2500"/>
    <d v="2022-06-30T00:00:00"/>
    <m/>
    <m/>
  </r>
  <r>
    <n v="144"/>
    <s v="WP"/>
    <n v="27179"/>
    <n v="2022"/>
    <s v="JUN"/>
    <s v="DISPOSED AT ADMISSION"/>
    <x v="15"/>
    <n v="2500"/>
    <d v="2022-06-30T00:00:00"/>
    <m/>
    <m/>
  </r>
  <r>
    <n v="145"/>
    <s v="WP"/>
    <n v="27274"/>
    <n v="2022"/>
    <s v="JUN"/>
    <s v="DISPOSED AT ADMISSION"/>
    <x v="8"/>
    <n v="2500"/>
    <d v="2022-06-30T00:00:00"/>
    <m/>
    <m/>
  </r>
  <r>
    <n v="146"/>
    <s v="WP"/>
    <n v="27334"/>
    <n v="2022"/>
    <s v="JUN"/>
    <s v="DISPOSED AT ADMISSION"/>
    <x v="11"/>
    <n v="2500"/>
    <d v="2022-06-30T00:00:00"/>
    <m/>
    <m/>
  </r>
  <r>
    <n v="147"/>
    <s v="WP"/>
    <n v="27341"/>
    <n v="2022"/>
    <s v="JUN"/>
    <s v="DISPOSED AT ADMISSION"/>
    <x v="15"/>
    <n v="2500"/>
    <d v="2022-06-30T00:00:00"/>
    <m/>
    <m/>
  </r>
  <r>
    <n v="148"/>
    <s v="WP"/>
    <n v="27414"/>
    <n v="2022"/>
    <s v="JUN"/>
    <s v="DISPOSED AT ADMISSION"/>
    <x v="11"/>
    <n v="2500"/>
    <d v="2022-06-30T00:00:00"/>
    <m/>
    <m/>
  </r>
  <r>
    <n v="149"/>
    <s v="WP"/>
    <n v="27458"/>
    <n v="2022"/>
    <s v="JUN"/>
    <s v="DISPOSED AT ADMISSION"/>
    <x v="15"/>
    <n v="2500"/>
    <d v="2022-06-30T00:00:00"/>
    <m/>
    <m/>
  </r>
  <r>
    <n v="150"/>
    <s v="WP"/>
    <n v="27461"/>
    <n v="2022"/>
    <s v="JUN"/>
    <s v="DISPOSED AT ADMISSION"/>
    <x v="15"/>
    <n v="2500"/>
    <d v="2022-06-30T00:00:00"/>
    <m/>
    <m/>
  </r>
  <r>
    <n v="151"/>
    <s v="WP"/>
    <n v="27520"/>
    <n v="2022"/>
    <s v="JUN"/>
    <s v="DISPOSED AT ADMISSION"/>
    <x v="15"/>
    <n v="2500"/>
    <d v="2022-06-30T00:00:00"/>
    <m/>
    <m/>
  </r>
  <r>
    <n v="152"/>
    <s v="WP"/>
    <n v="27591"/>
    <n v="2022"/>
    <s v="JUN"/>
    <s v="DISPOSED AT ADMISSION"/>
    <x v="11"/>
    <n v="2500"/>
    <d v="2022-06-30T00:00:00"/>
    <m/>
    <m/>
  </r>
  <r>
    <n v="153"/>
    <s v="WP"/>
    <n v="27601"/>
    <n v="2022"/>
    <s v="JUN"/>
    <s v="DISPOSED AT ADMISSION"/>
    <x v="15"/>
    <n v="2500"/>
    <d v="2022-06-30T00:00:00"/>
    <m/>
    <m/>
  </r>
  <r>
    <n v="154"/>
    <s v="WP"/>
    <n v="37101"/>
    <n v="2022"/>
    <s v="JUN"/>
    <s v="VACATE"/>
    <x v="10"/>
    <n v="12000"/>
    <d v="2022-11-02T00:00:00"/>
    <m/>
    <m/>
  </r>
  <r>
    <n v="155"/>
    <s v="AS"/>
    <n v="1246"/>
    <n v="2001"/>
    <s v="JUL"/>
    <s v="DISPOSED"/>
    <x v="8"/>
    <n v="5000"/>
    <d v="2022-07-31T00:00:00"/>
    <m/>
    <m/>
  </r>
  <r>
    <n v="156"/>
    <s v="AS"/>
    <n v="2798"/>
    <n v="2004"/>
    <s v="JUL"/>
    <s v="DISPOSED"/>
    <x v="12"/>
    <n v="5000"/>
    <d v="2022-07-31T00:00:00"/>
    <m/>
    <m/>
  </r>
  <r>
    <n v="157"/>
    <s v="SA"/>
    <n v="968"/>
    <n v="2006"/>
    <s v="JUL"/>
    <s v="DISPOSED"/>
    <x v="14"/>
    <n v="5000"/>
    <d v="2022-07-31T00:00:00"/>
    <m/>
    <m/>
  </r>
  <r>
    <n v="158"/>
    <s v="WP"/>
    <n v="10756"/>
    <n v="2007"/>
    <s v="JUL"/>
    <s v="DISPOSED"/>
    <x v="7"/>
    <n v="5000"/>
    <d v="2022-07-31T00:00:00"/>
    <m/>
    <m/>
  </r>
  <r>
    <n v="159"/>
    <s v="WP"/>
    <n v="19716"/>
    <n v="2008"/>
    <s v="JUL"/>
    <s v="DISPOSED"/>
    <x v="7"/>
    <n v="5000"/>
    <d v="2022-07-31T00:00:00"/>
    <m/>
    <m/>
  </r>
  <r>
    <n v="160"/>
    <s v="WA"/>
    <n v="434"/>
    <n v="2009"/>
    <s v="JUL"/>
    <s v="DISPOSED"/>
    <x v="15"/>
    <n v="5000"/>
    <d v="2022-07-31T00:00:00"/>
    <m/>
    <m/>
  </r>
  <r>
    <n v="161"/>
    <s v="MACMA"/>
    <n v="1614"/>
    <n v="2012"/>
    <s v="JUL"/>
    <s v="DISPOSED"/>
    <x v="14"/>
    <n v="5000"/>
    <d v="2022-07-31T00:00:00"/>
    <m/>
    <m/>
  </r>
  <r>
    <n v="162"/>
    <s v="WP"/>
    <n v="35404"/>
    <n v="2014"/>
    <s v="JUL"/>
    <s v="DISPOSED"/>
    <x v="13"/>
    <n v="5000"/>
    <d v="2022-07-31T00:00:00"/>
    <m/>
    <m/>
  </r>
  <r>
    <n v="163"/>
    <s v="WP"/>
    <n v="18901"/>
    <n v="2018"/>
    <s v="JUL"/>
    <s v="DISPOSED"/>
    <x v="10"/>
    <n v="5000"/>
    <d v="2022-07-31T00:00:00"/>
    <m/>
    <m/>
  </r>
  <r>
    <n v="164"/>
    <s v="CC"/>
    <n v="51"/>
    <n v="2021"/>
    <s v="JUL"/>
    <s v="DISPOSED"/>
    <x v="11"/>
    <n v="5000"/>
    <d v="2022-07-31T00:00:00"/>
    <m/>
    <m/>
  </r>
  <r>
    <n v="165"/>
    <s v="WP"/>
    <n v="37772"/>
    <n v="2021"/>
    <s v="JUL"/>
    <s v="DISPOSED"/>
    <x v="11"/>
    <n v="5000"/>
    <d v="2022-07-31T00:00:00"/>
    <m/>
    <m/>
  </r>
  <r>
    <n v="166"/>
    <s v="WP"/>
    <n v="1286"/>
    <n v="2022"/>
    <s v="JUL"/>
    <s v="DISPOSED"/>
    <x v="7"/>
    <n v="2500"/>
    <d v="2022-07-31T00:00:00"/>
    <m/>
    <m/>
  </r>
  <r>
    <n v="167"/>
    <s v="WP"/>
    <n v="7575"/>
    <n v="2022"/>
    <s v="JUL"/>
    <s v="DISPOSED"/>
    <x v="8"/>
    <n v="2500"/>
    <d v="2022-07-31T00:00:00"/>
    <m/>
    <m/>
  </r>
  <r>
    <n v="168"/>
    <s v="WP"/>
    <n v="9756"/>
    <n v="2022"/>
    <s v="JUL"/>
    <s v="DISPOSED"/>
    <x v="19"/>
    <n v="2500"/>
    <d v="2022-07-31T00:00:00"/>
    <m/>
    <m/>
  </r>
  <r>
    <n v="169"/>
    <s v="WP"/>
    <n v="10923"/>
    <n v="2022"/>
    <s v="JUL"/>
    <s v="COUNTER"/>
    <x v="10"/>
    <n v="10000"/>
    <d v="2022-07-31T00:00:00"/>
    <m/>
    <m/>
  </r>
  <r>
    <n v="170"/>
    <s v="WP"/>
    <n v="15399"/>
    <n v="2022"/>
    <s v="JUL"/>
    <s v="COUNTER"/>
    <x v="20"/>
    <n v="10000"/>
    <d v="2022-07-31T00:00:00"/>
    <m/>
    <m/>
  </r>
  <r>
    <n v="171"/>
    <s v="WP"/>
    <n v="17558"/>
    <n v="2022"/>
    <s v="JUL"/>
    <s v="DISPOSED"/>
    <x v="2"/>
    <n v="2500"/>
    <d v="2022-07-31T00:00:00"/>
    <m/>
    <m/>
  </r>
  <r>
    <n v="172"/>
    <s v="WP"/>
    <n v="18822"/>
    <n v="2022"/>
    <s v="JUL"/>
    <s v="DISPOSED"/>
    <x v="19"/>
    <n v="2500"/>
    <d v="2022-07-31T00:00:00"/>
    <m/>
    <m/>
  </r>
  <r>
    <n v="173"/>
    <s v="WP"/>
    <n v="22719"/>
    <n v="2022"/>
    <s v="JUL"/>
    <s v="DISPOSED"/>
    <x v="17"/>
    <n v="2500"/>
    <d v="2022-07-31T00:00:00"/>
    <m/>
    <m/>
  </r>
  <r>
    <n v="174"/>
    <s v="WP"/>
    <n v="23855"/>
    <n v="2022"/>
    <s v="JUL"/>
    <s v="VACATE"/>
    <x v="7"/>
    <n v="10000"/>
    <d v="2022-07-31T00:00:00"/>
    <m/>
    <m/>
  </r>
  <r>
    <n v="175"/>
    <s v="WP"/>
    <n v="24552"/>
    <n v="2022"/>
    <s v="JUL"/>
    <s v="COUNTER"/>
    <x v="8"/>
    <n v="10000"/>
    <d v="2022-07-31T00:00:00"/>
    <m/>
    <m/>
  </r>
  <r>
    <n v="176"/>
    <s v="WP"/>
    <n v="24690"/>
    <n v="2022"/>
    <s v="JUL"/>
    <s v="COUNTER"/>
    <x v="15"/>
    <n v="10000"/>
    <d v="2022-07-31T00:00:00"/>
    <m/>
    <m/>
  </r>
  <r>
    <n v="177"/>
    <s v="WP"/>
    <n v="24798"/>
    <n v="2022"/>
    <s v="JUL"/>
    <s v="COUNTER"/>
    <x v="7"/>
    <n v="10000"/>
    <d v="2022-07-31T00:00:00"/>
    <m/>
    <m/>
  </r>
  <r>
    <n v="178"/>
    <s v="WP"/>
    <n v="25398"/>
    <n v="2022"/>
    <s v="JUL"/>
    <s v="COUNTER"/>
    <x v="0"/>
    <n v="10000"/>
    <d v="2022-07-31T00:00:00"/>
    <m/>
    <m/>
  </r>
  <r>
    <n v="179"/>
    <s v="WP"/>
    <n v="25686"/>
    <n v="2022"/>
    <s v="JUL"/>
    <s v="DISPOSED"/>
    <x v="17"/>
    <n v="2500"/>
    <d v="2022-07-31T00:00:00"/>
    <m/>
    <m/>
  </r>
  <r>
    <n v="180"/>
    <s v="WP"/>
    <n v="25686"/>
    <n v="2022"/>
    <s v="JUL"/>
    <s v="COUNTER"/>
    <x v="17"/>
    <n v="10000"/>
    <d v="2022-07-31T00:00:00"/>
    <m/>
    <m/>
  </r>
  <r>
    <n v="181"/>
    <s v="WP"/>
    <n v="25963"/>
    <n v="2022"/>
    <s v="JUL"/>
    <s v="DISPOSED"/>
    <x v="6"/>
    <n v="2500"/>
    <d v="2022-07-31T00:00:00"/>
    <m/>
    <m/>
  </r>
  <r>
    <n v="182"/>
    <s v="WP"/>
    <n v="26006"/>
    <n v="2022"/>
    <s v="JUL"/>
    <s v="COUNTER"/>
    <x v="12"/>
    <n v="10000"/>
    <d v="2022-07-31T00:00:00"/>
    <m/>
    <m/>
  </r>
  <r>
    <n v="183"/>
    <s v="WP"/>
    <n v="26239"/>
    <n v="2022"/>
    <s v="JUL"/>
    <s v="VACATE"/>
    <x v="14"/>
    <n v="12000"/>
    <d v="2022-07-31T00:00:00"/>
    <m/>
    <m/>
  </r>
  <r>
    <n v="184"/>
    <s v="WP"/>
    <n v="26588"/>
    <n v="2022"/>
    <s v="JUL"/>
    <s v="COUNTER"/>
    <x v="17"/>
    <n v="10000"/>
    <d v="2022-07-31T00:00:00"/>
    <m/>
    <m/>
  </r>
  <r>
    <n v="185"/>
    <s v="WP"/>
    <n v="27276"/>
    <n v="2022"/>
    <s v="JUL"/>
    <s v="DISPOSED"/>
    <x v="2"/>
    <n v="2500"/>
    <d v="2022-07-31T00:00:00"/>
    <m/>
    <m/>
  </r>
  <r>
    <n v="186"/>
    <s v="WP"/>
    <n v="27797"/>
    <n v="2022"/>
    <s v="JUL"/>
    <s v="COUNTER"/>
    <x v="17"/>
    <n v="10000"/>
    <d v="2022-07-31T00:00:00"/>
    <m/>
    <m/>
  </r>
  <r>
    <n v="187"/>
    <s v="WP"/>
    <n v="28014"/>
    <n v="2022"/>
    <s v="JUL"/>
    <s v="COUNTER"/>
    <x v="15"/>
    <n v="10000"/>
    <d v="2022-07-31T00:00:00"/>
    <m/>
    <m/>
  </r>
  <r>
    <n v="188"/>
    <s v="WP"/>
    <n v="28032"/>
    <n v="2022"/>
    <s v="JUL"/>
    <s v="COUNTER"/>
    <x v="2"/>
    <n v="10000"/>
    <d v="2022-07-31T00:00:00"/>
    <m/>
    <m/>
  </r>
  <r>
    <n v="189"/>
    <s v="WP"/>
    <n v="28069"/>
    <n v="2022"/>
    <s v="JUL"/>
    <s v="DISPOSED"/>
    <x v="11"/>
    <n v="2500"/>
    <d v="2022-07-31T00:00:00"/>
    <m/>
    <m/>
  </r>
  <r>
    <n v="190"/>
    <s v="WP"/>
    <n v="28080"/>
    <n v="2022"/>
    <s v="JUL"/>
    <s v="DISPOSED"/>
    <x v="11"/>
    <n v="2500"/>
    <d v="2022-07-31T00:00:00"/>
    <m/>
    <m/>
  </r>
  <r>
    <n v="191"/>
    <s v="WP"/>
    <n v="28102"/>
    <n v="2022"/>
    <s v="JUL"/>
    <s v="DISPOSED"/>
    <x v="11"/>
    <n v="2500"/>
    <d v="2022-07-31T00:00:00"/>
    <m/>
    <m/>
  </r>
  <r>
    <n v="192"/>
    <s v="WP"/>
    <n v="28183"/>
    <n v="2022"/>
    <s v="JUL"/>
    <s v="DISPOSED"/>
    <x v="11"/>
    <n v="2500"/>
    <d v="2022-07-31T00:00:00"/>
    <m/>
    <m/>
  </r>
  <r>
    <n v="193"/>
    <s v="WP"/>
    <n v="28426"/>
    <n v="2022"/>
    <s v="JUL"/>
    <s v="COUNTER"/>
    <x v="2"/>
    <n v="10000"/>
    <d v="2022-07-31T00:00:00"/>
    <m/>
    <m/>
  </r>
  <r>
    <n v="194"/>
    <s v="WP"/>
    <n v="28492"/>
    <n v="2022"/>
    <s v="JUL"/>
    <s v="DISPOSED"/>
    <x v="11"/>
    <n v="2500"/>
    <d v="2022-07-31T00:00:00"/>
    <m/>
    <m/>
  </r>
  <r>
    <n v="195"/>
    <s v="WP"/>
    <n v="28560"/>
    <n v="2022"/>
    <s v="JUL"/>
    <s v="COUNTER"/>
    <x v="3"/>
    <n v="10000"/>
    <d v="2022-07-31T00:00:00"/>
    <m/>
    <m/>
  </r>
  <r>
    <n v="196"/>
    <s v="WP"/>
    <n v="28577"/>
    <n v="2022"/>
    <s v="JUL"/>
    <s v="DISPOSED"/>
    <x v="11"/>
    <n v="2500"/>
    <d v="2022-07-31T00:00:00"/>
    <m/>
    <m/>
  </r>
  <r>
    <n v="197"/>
    <s v="WP"/>
    <n v="28611"/>
    <n v="2022"/>
    <s v="JUL"/>
    <s v="DISPOSED"/>
    <x v="15"/>
    <n v="2500"/>
    <d v="2022-07-31T00:00:00"/>
    <m/>
    <m/>
  </r>
  <r>
    <n v="198"/>
    <s v="WP"/>
    <n v="28666"/>
    <n v="2022"/>
    <s v="JUL"/>
    <s v="DISPOSED"/>
    <x v="15"/>
    <n v="2500"/>
    <d v="2022-07-31T00:00:00"/>
    <m/>
    <m/>
  </r>
  <r>
    <n v="199"/>
    <s v="WP"/>
    <n v="28668"/>
    <n v="2022"/>
    <s v="JUL"/>
    <s v="DISPOSED"/>
    <x v="11"/>
    <n v="2500"/>
    <d v="2022-07-31T00:00:00"/>
    <m/>
    <m/>
  </r>
  <r>
    <n v="200"/>
    <s v="WP"/>
    <n v="28843"/>
    <n v="2022"/>
    <s v="JUL"/>
    <s v="DISPOSED"/>
    <x v="15"/>
    <n v="2500"/>
    <d v="2022-07-31T00:00:00"/>
    <m/>
    <m/>
  </r>
  <r>
    <n v="201"/>
    <s v="WP"/>
    <n v="29020"/>
    <n v="2022"/>
    <s v="JUL"/>
    <s v="DISPOSED"/>
    <x v="11"/>
    <n v="2500"/>
    <d v="2022-07-31T00:00:00"/>
    <m/>
    <m/>
  </r>
  <r>
    <n v="202"/>
    <s v="WP"/>
    <n v="29027"/>
    <n v="2022"/>
    <s v="JUL"/>
    <s v="DISPOSED"/>
    <x v="15"/>
    <n v="2500"/>
    <d v="2022-07-31T00:00:00"/>
    <m/>
    <m/>
  </r>
  <r>
    <n v="203"/>
    <s v="WP"/>
    <n v="29035"/>
    <n v="2022"/>
    <s v="JUL"/>
    <s v="DISPOSED"/>
    <x v="11"/>
    <n v="2500"/>
    <d v="2022-07-31T00:00:00"/>
    <m/>
    <m/>
  </r>
  <r>
    <n v="204"/>
    <s v="WP"/>
    <n v="29043"/>
    <n v="2022"/>
    <s v="JUL"/>
    <s v="DISPOSED"/>
    <x v="15"/>
    <n v="2500"/>
    <d v="2022-07-31T00:00:00"/>
    <m/>
    <m/>
  </r>
  <r>
    <n v="205"/>
    <s v="WP"/>
    <n v="29337"/>
    <n v="2022"/>
    <s v="JUL"/>
    <s v="DISPOSED"/>
    <x v="11"/>
    <n v="2500"/>
    <d v="2022-07-31T00:00:00"/>
    <m/>
    <m/>
  </r>
  <r>
    <n v="206"/>
    <s v="WP"/>
    <n v="29387"/>
    <n v="2022"/>
    <s v="JUL"/>
    <s v="DISPOSED"/>
    <x v="11"/>
    <n v="2500"/>
    <d v="2022-07-31T00:00:00"/>
    <m/>
    <m/>
  </r>
  <r>
    <n v="207"/>
    <s v="WP"/>
    <n v="29414"/>
    <n v="2022"/>
    <s v="JUL"/>
    <s v="DISPOSED"/>
    <x v="11"/>
    <n v="2500"/>
    <d v="2022-07-31T00:00:00"/>
    <m/>
    <m/>
  </r>
  <r>
    <n v="208"/>
    <s v="WP"/>
    <n v="29422"/>
    <n v="2022"/>
    <s v="JUL"/>
    <s v="DISPOSED"/>
    <x v="15"/>
    <n v="2500"/>
    <d v="2022-07-31T00:00:00"/>
    <m/>
    <m/>
  </r>
  <r>
    <n v="209"/>
    <s v="WP"/>
    <n v="29944"/>
    <n v="2022"/>
    <s v="JUL"/>
    <s v="DISPOSED"/>
    <x v="11"/>
    <n v="2500"/>
    <d v="2022-07-31T00:00:00"/>
    <m/>
    <m/>
  </r>
  <r>
    <n v="210"/>
    <s v="WP"/>
    <n v="29951"/>
    <n v="2022"/>
    <s v="JUL"/>
    <s v="DISPOSED"/>
    <x v="11"/>
    <n v="2500"/>
    <d v="2022-07-31T00:00:00"/>
    <m/>
    <m/>
  </r>
  <r>
    <n v="211"/>
    <s v="WP"/>
    <n v="29957"/>
    <n v="2022"/>
    <s v="JUL"/>
    <s v="DISPOSED"/>
    <x v="11"/>
    <n v="2500"/>
    <d v="2022-07-31T00:00:00"/>
    <m/>
    <m/>
  </r>
  <r>
    <n v="212"/>
    <s v="WP"/>
    <n v="29997"/>
    <n v="2022"/>
    <s v="JUL"/>
    <s v="DISPOSED"/>
    <x v="11"/>
    <n v="2500"/>
    <d v="2022-07-31T00:00:00"/>
    <m/>
    <m/>
  </r>
  <r>
    <n v="213"/>
    <s v="WP"/>
    <n v="30010"/>
    <n v="2022"/>
    <s v="JUL"/>
    <s v="DISPOSED"/>
    <x v="11"/>
    <n v="2500"/>
    <d v="2022-07-31T00:00:00"/>
    <m/>
    <m/>
  </r>
  <r>
    <n v="214"/>
    <s v="WP"/>
    <n v="30376"/>
    <n v="2022"/>
    <s v="JUL"/>
    <s v="DISPOSED"/>
    <x v="13"/>
    <n v="2500"/>
    <d v="2022-07-31T00:00:00"/>
    <m/>
    <m/>
  </r>
  <r>
    <n v="215"/>
    <s v="WP"/>
    <n v="30379"/>
    <n v="2022"/>
    <s v="JUL"/>
    <s v="DISPOSED"/>
    <x v="11"/>
    <n v="2500"/>
    <d v="2022-07-31T00:00:00"/>
    <m/>
    <m/>
  </r>
  <r>
    <n v="216"/>
    <s v="WP"/>
    <n v="30500"/>
    <n v="2022"/>
    <s v="JUL"/>
    <s v="DISPOSED"/>
    <x v="11"/>
    <n v="2500"/>
    <d v="2022-07-31T00:00:00"/>
    <m/>
    <m/>
  </r>
  <r>
    <n v="217"/>
    <s v="WP"/>
    <n v="30519"/>
    <n v="2022"/>
    <s v="JUL"/>
    <s v="DISPOSED"/>
    <x v="15"/>
    <n v="2500"/>
    <d v="2022-07-31T00:00:00"/>
    <m/>
    <m/>
  </r>
  <r>
    <n v="218"/>
    <s v="WP"/>
    <n v="30866"/>
    <n v="2022"/>
    <s v="JUL"/>
    <s v="DISPOSED"/>
    <x v="3"/>
    <n v="2500"/>
    <d v="2022-07-31T00:00:00"/>
    <m/>
    <m/>
  </r>
  <r>
    <n v="219"/>
    <s v="WP"/>
    <n v="31027"/>
    <n v="2022"/>
    <s v="JUL"/>
    <s v="DISPOSED"/>
    <x v="11"/>
    <n v="2500"/>
    <d v="2022-07-31T00:00:00"/>
    <m/>
    <m/>
  </r>
  <r>
    <n v="220"/>
    <s v="WP"/>
    <n v="31040"/>
    <n v="2022"/>
    <s v="JUL"/>
    <s v="DISPOSED"/>
    <x v="11"/>
    <n v="2500"/>
    <d v="2022-07-31T00:00:00"/>
    <m/>
    <m/>
  </r>
  <r>
    <n v="221"/>
    <s v="WP"/>
    <n v="31061"/>
    <n v="2022"/>
    <s v="JUL"/>
    <s v="DISPOSED"/>
    <x v="11"/>
    <n v="2500"/>
    <d v="2022-07-31T00:00:00"/>
    <m/>
    <m/>
  </r>
  <r>
    <n v="222"/>
    <s v="WP"/>
    <n v="31077"/>
    <n v="2022"/>
    <s v="JUL"/>
    <s v="DISPOSED"/>
    <x v="11"/>
    <n v="2500"/>
    <d v="2022-07-31T00:00:00"/>
    <m/>
    <m/>
  </r>
  <r>
    <n v="223"/>
    <s v="WP"/>
    <n v="31086"/>
    <n v="2022"/>
    <s v="JUL"/>
    <s v="DISPOSED"/>
    <x v="11"/>
    <n v="2500"/>
    <d v="2022-07-31T00:00:00"/>
    <m/>
    <m/>
  </r>
  <r>
    <n v="224"/>
    <s v="WP"/>
    <n v="31087"/>
    <n v="2022"/>
    <s v="JUL"/>
    <s v="DISPOSED"/>
    <x v="3"/>
    <n v="2500"/>
    <d v="2022-07-31T00:00:00"/>
    <m/>
    <m/>
  </r>
  <r>
    <n v="225"/>
    <s v="WP"/>
    <n v="31111"/>
    <n v="2022"/>
    <s v="JUL"/>
    <s v="DISPOSED"/>
    <x v="15"/>
    <n v="2500"/>
    <d v="2022-07-31T00:00:00"/>
    <m/>
    <m/>
  </r>
  <r>
    <n v="226"/>
    <s v="WP"/>
    <n v="3872"/>
    <n v="2006"/>
    <s v="AUG"/>
    <s v="DISPOSED"/>
    <x v="12"/>
    <n v="5000"/>
    <d v="2022-08-31T00:00:00"/>
    <m/>
    <m/>
  </r>
  <r>
    <n v="227"/>
    <s v="WA"/>
    <n v="772"/>
    <n v="2010"/>
    <s v="AUG"/>
    <s v="DISPOSED"/>
    <x v="6"/>
    <n v="5000"/>
    <d v="2022-08-31T00:00:00"/>
    <m/>
    <m/>
  </r>
  <r>
    <n v="228"/>
    <s v="WA"/>
    <n v="112"/>
    <n v="2018"/>
    <s v="AUG"/>
    <s v="DISPOSED"/>
    <x v="19"/>
    <n v="5000"/>
    <d v="2022-08-31T00:00:00"/>
    <m/>
    <m/>
  </r>
  <r>
    <n v="229"/>
    <s v="WA"/>
    <n v="924"/>
    <n v="2019"/>
    <s v="AUG"/>
    <s v="DISPOSED"/>
    <x v="0"/>
    <n v="5000"/>
    <d v="2022-08-31T00:00:00"/>
    <m/>
    <m/>
  </r>
  <r>
    <n v="230"/>
    <s v="WP"/>
    <n v="1040"/>
    <n v="2021"/>
    <s v="AUG"/>
    <s v="DISPOSED"/>
    <x v="6"/>
    <n v="5000"/>
    <d v="2022-08-31T00:00:00"/>
    <m/>
    <m/>
  </r>
  <r>
    <n v="231"/>
    <s v="WP"/>
    <n v="1044"/>
    <n v="2021"/>
    <s v="AUG"/>
    <s v="DISPOSED"/>
    <x v="6"/>
    <n v="5000"/>
    <d v="2022-08-31T00:00:00"/>
    <m/>
    <m/>
  </r>
  <r>
    <n v="232"/>
    <s v="WP"/>
    <n v="11610"/>
    <n v="2021"/>
    <s v="AUG"/>
    <s v="DISPOSED"/>
    <x v="13"/>
    <n v="5000"/>
    <d v="2022-08-31T00:00:00"/>
    <m/>
    <m/>
  </r>
  <r>
    <n v="233"/>
    <s v="WP"/>
    <n v="12710"/>
    <n v="2021"/>
    <s v="AUG"/>
    <s v="DISPOSED"/>
    <x v="6"/>
    <n v="5000"/>
    <d v="2022-08-31T00:00:00"/>
    <m/>
    <m/>
  </r>
  <r>
    <n v="234"/>
    <s v="WP"/>
    <n v="31154"/>
    <n v="2021"/>
    <s v="AUG"/>
    <s v="DISPOSED"/>
    <x v="17"/>
    <n v="5000"/>
    <d v="2022-08-31T00:00:00"/>
    <m/>
    <m/>
  </r>
  <r>
    <n v="235"/>
    <s v="WP"/>
    <n v="33706"/>
    <n v="2021"/>
    <s v="AUG"/>
    <s v="DISPOSED"/>
    <x v="10"/>
    <n v="5000"/>
    <d v="2022-08-31T00:00:00"/>
    <m/>
    <m/>
  </r>
  <r>
    <n v="236"/>
    <s v="WA"/>
    <n v="495"/>
    <n v="2022"/>
    <s v="AUG"/>
    <s v="DISPOSED"/>
    <x v="8"/>
    <n v="5000"/>
    <d v="2022-08-31T00:00:00"/>
    <m/>
    <m/>
  </r>
  <r>
    <n v="237"/>
    <s v="CC"/>
    <n v="504"/>
    <n v="2022"/>
    <s v="AUG"/>
    <s v="COUNTER"/>
    <x v="17"/>
    <n v="10000"/>
    <d v="2022-08-31T00:00:00"/>
    <m/>
    <m/>
  </r>
  <r>
    <n v="238"/>
    <s v="WA"/>
    <n v="547"/>
    <n v="2022"/>
    <s v="AUG"/>
    <s v="DISPOSED"/>
    <x v="2"/>
    <n v="5000"/>
    <d v="2022-08-31T00:00:00"/>
    <m/>
    <m/>
  </r>
  <r>
    <n v="239"/>
    <s v="CC"/>
    <n v="990"/>
    <n v="2022"/>
    <s v="AUG"/>
    <s v="COUNTER"/>
    <x v="11"/>
    <n v="10000"/>
    <d v="2022-08-31T00:00:00"/>
    <m/>
    <m/>
  </r>
  <r>
    <n v="240"/>
    <s v="CC"/>
    <n v="1013"/>
    <n v="2022"/>
    <s v="AUG"/>
    <s v="COUNTER"/>
    <x v="11"/>
    <n v="10000"/>
    <d v="2022-08-31T00:00:00"/>
    <m/>
    <m/>
  </r>
  <r>
    <n v="241"/>
    <s v="WP"/>
    <n v="20899"/>
    <n v="2022"/>
    <s v="AUG"/>
    <s v="VACATE"/>
    <x v="5"/>
    <n v="12000"/>
    <d v="2022-08-31T00:00:00"/>
    <m/>
    <m/>
  </r>
  <r>
    <n v="242"/>
    <s v="WP"/>
    <n v="23669"/>
    <n v="2022"/>
    <s v="AUG"/>
    <s v="VACATE"/>
    <x v="10"/>
    <n v="12000"/>
    <d v="2022-08-31T00:00:00"/>
    <m/>
    <m/>
  </r>
  <r>
    <n v="243"/>
    <s v="WP"/>
    <n v="24110"/>
    <n v="2022"/>
    <s v="AUG"/>
    <s v="VACATE"/>
    <x v="10"/>
    <n v="12000"/>
    <d v="2022-08-31T00:00:00"/>
    <m/>
    <m/>
  </r>
  <r>
    <n v="244"/>
    <s v="WP"/>
    <n v="24208"/>
    <n v="2022"/>
    <s v="AUG"/>
    <s v="VACATE"/>
    <x v="10"/>
    <n v="12000"/>
    <d v="2022-08-31T00:00:00"/>
    <m/>
    <m/>
  </r>
  <r>
    <n v="245"/>
    <s v="WP"/>
    <n v="26006"/>
    <n v="2022"/>
    <s v="AUG"/>
    <s v="COUNTER"/>
    <x v="12"/>
    <n v="10000"/>
    <d v="2022-08-31T00:00:00"/>
    <m/>
    <m/>
  </r>
  <r>
    <n v="246"/>
    <s v="WP"/>
    <n v="26271"/>
    <n v="2022"/>
    <s v="AUG"/>
    <s v="COUNTER"/>
    <x v="17"/>
    <n v="10000"/>
    <d v="2022-08-31T00:00:00"/>
    <m/>
    <m/>
  </r>
  <r>
    <n v="247"/>
    <s v="WP"/>
    <n v="26285"/>
    <n v="2022"/>
    <s v="AUG"/>
    <s v="VACATE"/>
    <x v="10"/>
    <n v="12000"/>
    <d v="2022-08-31T00:00:00"/>
    <m/>
    <m/>
  </r>
  <r>
    <n v="248"/>
    <s v="WP"/>
    <n v="26470"/>
    <n v="2022"/>
    <s v="AUG"/>
    <s v="VACATE"/>
    <x v="10"/>
    <n v="12000"/>
    <d v="2022-08-31T00:00:00"/>
    <m/>
    <m/>
  </r>
  <r>
    <n v="249"/>
    <s v="WP"/>
    <n v="26580"/>
    <n v="2022"/>
    <s v="AUG"/>
    <s v="VACATE"/>
    <x v="10"/>
    <n v="12000"/>
    <d v="2022-08-31T00:00:00"/>
    <m/>
    <m/>
  </r>
  <r>
    <n v="250"/>
    <s v="WP"/>
    <n v="26714"/>
    <n v="2022"/>
    <s v="AUG"/>
    <s v="VACATE"/>
    <x v="14"/>
    <n v="12000"/>
    <d v="2022-08-31T00:00:00"/>
    <m/>
    <m/>
  </r>
  <r>
    <n v="251"/>
    <s v="WP"/>
    <n v="27200"/>
    <n v="2022"/>
    <s v="AUG"/>
    <s v="VACATE"/>
    <x v="10"/>
    <n v="12000"/>
    <d v="2022-08-31T00:00:00"/>
    <m/>
    <m/>
  </r>
  <r>
    <n v="252"/>
    <s v="WP"/>
    <n v="27348"/>
    <n v="2022"/>
    <s v="AUG"/>
    <s v="DISPOSED"/>
    <x v="15"/>
    <n v="5000"/>
    <d v="2022-08-31T00:00:00"/>
    <m/>
    <m/>
  </r>
  <r>
    <n v="253"/>
    <s v="WP"/>
    <n v="27354"/>
    <n v="2022"/>
    <s v="AUG"/>
    <s v="COUNTER"/>
    <x v="15"/>
    <n v="10000"/>
    <d v="2022-08-31T00:00:00"/>
    <m/>
    <m/>
  </r>
  <r>
    <n v="254"/>
    <s v="WP"/>
    <n v="27797"/>
    <n v="2022"/>
    <s v="AUG"/>
    <s v="COUNTER"/>
    <x v="2"/>
    <n v="10000"/>
    <d v="2022-08-31T00:00:00"/>
    <m/>
    <m/>
  </r>
  <r>
    <n v="255"/>
    <s v="WP"/>
    <n v="27840"/>
    <n v="2022"/>
    <s v="AUG"/>
    <s v="COUNTER"/>
    <x v="8"/>
    <n v="10000"/>
    <d v="2022-08-31T00:00:00"/>
    <m/>
    <m/>
  </r>
  <r>
    <n v="256"/>
    <s v="WP"/>
    <n v="27928"/>
    <n v="2022"/>
    <s v="AUG"/>
    <s v="COUNTER"/>
    <x v="7"/>
    <n v="10000"/>
    <d v="2022-08-31T00:00:00"/>
    <m/>
    <m/>
  </r>
  <r>
    <n v="257"/>
    <s v="WP"/>
    <n v="28014"/>
    <n v="2022"/>
    <s v="AUG"/>
    <s v="DISPOSED"/>
    <x v="15"/>
    <n v="5000"/>
    <d v="2022-08-31T00:00:00"/>
    <m/>
    <m/>
  </r>
  <r>
    <n v="258"/>
    <s v="WP"/>
    <n v="28715"/>
    <n v="2022"/>
    <s v="AUG"/>
    <s v="COUNTER"/>
    <x v="19"/>
    <n v="10000"/>
    <d v="2022-08-31T00:00:00"/>
    <m/>
    <m/>
  </r>
  <r>
    <n v="259"/>
    <s v="WP"/>
    <n v="28724"/>
    <n v="2022"/>
    <s v="AUG"/>
    <s v="DISPOSED"/>
    <x v="15"/>
    <n v="5000"/>
    <d v="2022-08-31T00:00:00"/>
    <m/>
    <m/>
  </r>
  <r>
    <n v="260"/>
    <s v="WP"/>
    <n v="28964"/>
    <n v="2022"/>
    <s v="AUG"/>
    <s v="VACATE"/>
    <x v="10"/>
    <n v="12000"/>
    <d v="2022-08-31T00:00:00"/>
    <m/>
    <m/>
  </r>
  <r>
    <n v="261"/>
    <s v="WP"/>
    <n v="29574"/>
    <n v="2022"/>
    <s v="AUG"/>
    <s v="VACATE"/>
    <x v="10"/>
    <n v="12000"/>
    <d v="2022-08-31T00:00:00"/>
    <m/>
    <m/>
  </r>
  <r>
    <n v="262"/>
    <s v="WP"/>
    <n v="30549"/>
    <n v="2022"/>
    <s v="AUG"/>
    <s v="DISPOSED"/>
    <x v="4"/>
    <n v="5000"/>
    <d v="2022-08-31T00:00:00"/>
    <m/>
    <m/>
  </r>
  <r>
    <n v="263"/>
    <s v="WP"/>
    <n v="30602"/>
    <n v="2022"/>
    <s v="AUG"/>
    <s v="DISPOSED AT ADMISSION"/>
    <x v="11"/>
    <n v="2500"/>
    <d v="2022-08-31T00:00:00"/>
    <m/>
    <m/>
  </r>
  <r>
    <n v="264"/>
    <s v="WP"/>
    <n v="30602"/>
    <n v="2022"/>
    <s v="AUG"/>
    <s v="COUNTER"/>
    <x v="11"/>
    <n v="10000"/>
    <d v="2022-08-31T00:00:00"/>
    <m/>
    <m/>
  </r>
  <r>
    <n v="265"/>
    <s v="WP"/>
    <n v="31173"/>
    <n v="2022"/>
    <s v="AUG"/>
    <s v="DISPOSED AT ADMISSION"/>
    <x v="11"/>
    <n v="2500"/>
    <d v="2022-08-31T00:00:00"/>
    <m/>
    <m/>
  </r>
  <r>
    <n v="266"/>
    <s v="WP"/>
    <n v="31200"/>
    <n v="2022"/>
    <s v="AUG"/>
    <s v="DISPOSED AT ADMISSION"/>
    <x v="11"/>
    <n v="2500"/>
    <d v="2022-08-31T00:00:00"/>
    <m/>
    <m/>
  </r>
  <r>
    <n v="267"/>
    <s v="WP"/>
    <n v="31208"/>
    <n v="2022"/>
    <s v="AUG"/>
    <s v="DISPOSED AT ADMISSION"/>
    <x v="21"/>
    <n v="2500"/>
    <d v="2022-08-31T00:00:00"/>
    <m/>
    <m/>
  </r>
  <r>
    <n v="268"/>
    <s v="WP"/>
    <n v="31697"/>
    <n v="2022"/>
    <s v="AUG"/>
    <s v="DISPOSED AT ADMISSION"/>
    <x v="11"/>
    <n v="2500"/>
    <d v="2022-08-31T00:00:00"/>
    <m/>
    <m/>
  </r>
  <r>
    <n v="269"/>
    <s v="WP"/>
    <n v="31700"/>
    <n v="2022"/>
    <s v="AUG"/>
    <s v="DISPOSED AT ADMISSION"/>
    <x v="11"/>
    <n v="2500"/>
    <d v="2022-08-31T00:00:00"/>
    <m/>
    <m/>
  </r>
  <r>
    <n v="270"/>
    <s v="WP"/>
    <n v="31705"/>
    <n v="2022"/>
    <s v="AUG"/>
    <s v="DISPOSED AT ADMISSION"/>
    <x v="15"/>
    <n v="2500"/>
    <d v="2022-08-31T00:00:00"/>
    <m/>
    <m/>
  </r>
  <r>
    <n v="271"/>
    <s v="WP"/>
    <n v="31954"/>
    <n v="2022"/>
    <s v="AUG"/>
    <s v="DISPOSED AT ADMISSION"/>
    <x v="21"/>
    <n v="2500"/>
    <d v="2022-08-31T00:00:00"/>
    <m/>
    <m/>
  </r>
  <r>
    <n v="272"/>
    <s v="WP"/>
    <n v="32522"/>
    <n v="2022"/>
    <s v="AUG"/>
    <s v="DISPOSED"/>
    <x v="17"/>
    <n v="5000"/>
    <d v="2022-08-31T00:00:00"/>
    <m/>
    <m/>
  </r>
  <r>
    <n v="273"/>
    <s v="WP"/>
    <n v="32949"/>
    <n v="2022"/>
    <s v="AUG"/>
    <s v="DISPOSED AT ADMISSION"/>
    <x v="11"/>
    <n v="2500"/>
    <d v="2022-08-31T00:00:00"/>
    <m/>
    <m/>
  </r>
  <r>
    <n v="274"/>
    <s v="WP"/>
    <n v="33056"/>
    <n v="2022"/>
    <s v="AUG"/>
    <s v="DISPOSED AT ADMISSION"/>
    <x v="19"/>
    <n v="2500"/>
    <d v="2022-08-31T00:00:00"/>
    <m/>
    <m/>
  </r>
  <r>
    <n v="275"/>
    <s v="WP"/>
    <n v="33280"/>
    <n v="2022"/>
    <s v="AUG"/>
    <s v="DISPOSED AT ADMISSION"/>
    <x v="19"/>
    <n v="2500"/>
    <d v="2022-08-31T00:00:00"/>
    <m/>
    <m/>
  </r>
  <r>
    <n v="276"/>
    <s v="WP"/>
    <n v="33830"/>
    <n v="2022"/>
    <s v="AUG"/>
    <s v="DISPOSED AT ADMISSION"/>
    <x v="11"/>
    <n v="2500"/>
    <d v="2022-08-31T00:00:00"/>
    <m/>
    <m/>
  </r>
  <r>
    <n v="277"/>
    <s v="WP"/>
    <n v="33853"/>
    <n v="2022"/>
    <s v="AUG"/>
    <s v="DISPOSED AT ADMISSION"/>
    <x v="11"/>
    <n v="2500"/>
    <d v="2022-08-31T00:00:00"/>
    <m/>
    <m/>
  </r>
  <r>
    <n v="278"/>
    <s v="WP"/>
    <n v="33861"/>
    <n v="2022"/>
    <s v="AUG"/>
    <s v="DISPOSED AT ADMISSION"/>
    <x v="11"/>
    <n v="2500"/>
    <d v="2022-08-31T00:00:00"/>
    <m/>
    <m/>
  </r>
  <r>
    <n v="279"/>
    <s v="WP"/>
    <n v="33891"/>
    <n v="2022"/>
    <s v="AUG"/>
    <s v="DISPOSED AT ADMISSION"/>
    <x v="11"/>
    <n v="2500"/>
    <d v="2022-08-31T00:00:00"/>
    <m/>
    <m/>
  </r>
  <r>
    <n v="280"/>
    <s v="WP"/>
    <n v="33967"/>
    <n v="2022"/>
    <s v="AUG"/>
    <s v="DISPOSED AT ADMISSION"/>
    <x v="11"/>
    <n v="2500"/>
    <d v="2022-08-31T00:00:00"/>
    <m/>
    <m/>
  </r>
  <r>
    <n v="281"/>
    <s v="WP"/>
    <n v="34169"/>
    <n v="2022"/>
    <s v="AUG"/>
    <s v="DISPOSED AT ADMISSION"/>
    <x v="11"/>
    <n v="2500"/>
    <d v="2022-08-31T00:00:00"/>
    <m/>
    <m/>
  </r>
  <r>
    <n v="282"/>
    <s v="WP"/>
    <n v="5114"/>
    <n v="2006"/>
    <s v="SEP"/>
    <s v="DISPOSED"/>
    <x v="8"/>
    <n v="5000"/>
    <d v="2022-09-30T00:00:00"/>
    <m/>
    <m/>
  </r>
  <r>
    <n v="283"/>
    <s v="WP"/>
    <n v="26648"/>
    <n v="2007"/>
    <s v="SEP"/>
    <s v="DISPOSED"/>
    <x v="4"/>
    <n v="5000"/>
    <d v="2022-09-30T00:00:00"/>
    <m/>
    <m/>
  </r>
  <r>
    <n v="284"/>
    <s v="WP"/>
    <n v="332"/>
    <n v="2010"/>
    <s v="SEP"/>
    <s v="DISPOSED"/>
    <x v="0"/>
    <n v="5000"/>
    <d v="2022-09-30T00:00:00"/>
    <m/>
    <m/>
  </r>
  <r>
    <n v="285"/>
    <s v="WP"/>
    <n v="333"/>
    <n v="2010"/>
    <s v="SEP"/>
    <s v="DISPOSED"/>
    <x v="0"/>
    <n v="5000"/>
    <d v="2022-09-30T00:00:00"/>
    <m/>
    <m/>
  </r>
  <r>
    <n v="286"/>
    <s v="WP"/>
    <n v="337"/>
    <n v="2010"/>
    <s v="SEP"/>
    <s v="DISPOSED"/>
    <x v="6"/>
    <n v="5000"/>
    <d v="2022-09-30T00:00:00"/>
    <m/>
    <m/>
  </r>
  <r>
    <n v="287"/>
    <s v="WA"/>
    <n v="546"/>
    <n v="2010"/>
    <s v="SEP"/>
    <s v="DISPOSED"/>
    <x v="7"/>
    <n v="5000"/>
    <d v="2022-09-30T00:00:00"/>
    <m/>
    <m/>
  </r>
  <r>
    <n v="288"/>
    <s v="WP"/>
    <n v="30086"/>
    <n v="2012"/>
    <s v="SEP"/>
    <s v="DISPOSED"/>
    <x v="12"/>
    <n v="5000"/>
    <d v="2022-09-30T00:00:00"/>
    <m/>
    <m/>
  </r>
  <r>
    <n v="289"/>
    <s v="WA"/>
    <n v="1799"/>
    <n v="2013"/>
    <s v="SEP"/>
    <s v="DISPOSED"/>
    <x v="6"/>
    <n v="5000"/>
    <d v="2022-09-30T00:00:00"/>
    <m/>
    <m/>
  </r>
  <r>
    <n v="290"/>
    <s v="WP"/>
    <n v="14118"/>
    <n v="2014"/>
    <s v="SEP"/>
    <s v="DISPOSED"/>
    <x v="21"/>
    <n v="5000"/>
    <d v="2022-09-30T00:00:00"/>
    <m/>
    <m/>
  </r>
  <r>
    <n v="291"/>
    <s v="WA"/>
    <n v="427"/>
    <n v="2018"/>
    <s v="SEP"/>
    <s v="DISPOSED"/>
    <x v="8"/>
    <n v="5000"/>
    <d v="2022-09-30T00:00:00"/>
    <m/>
    <m/>
  </r>
  <r>
    <n v="292"/>
    <s v="CC"/>
    <n v="1295"/>
    <n v="2019"/>
    <s v="SEP"/>
    <s v="DISPOSED"/>
    <x v="10"/>
    <n v="5000"/>
    <d v="2022-09-30T00:00:00"/>
    <m/>
    <m/>
  </r>
  <r>
    <n v="293"/>
    <s v="WP"/>
    <n v="13152"/>
    <n v="2019"/>
    <s v="SEP"/>
    <s v="ADDITIONAL COUNTER"/>
    <x v="8"/>
    <n v="10000"/>
    <d v="2022-09-30T00:00:00"/>
    <m/>
    <m/>
  </r>
  <r>
    <n v="294"/>
    <s v="WP"/>
    <n v="21250"/>
    <n v="2020"/>
    <s v="SEP"/>
    <s v="DISPOSED"/>
    <x v="8"/>
    <n v="5000"/>
    <d v="2022-09-30T00:00:00"/>
    <m/>
    <m/>
  </r>
  <r>
    <n v="295"/>
    <s v="CC"/>
    <n v="1013"/>
    <n v="2022"/>
    <s v="SEP"/>
    <s v="DISPOSED"/>
    <x v="11"/>
    <n v="5000"/>
    <d v="2022-09-30T00:00:00"/>
    <m/>
    <m/>
  </r>
  <r>
    <n v="296"/>
    <s v="CC"/>
    <n v="1288"/>
    <n v="2022"/>
    <s v="SEP"/>
    <s v="COUNTER"/>
    <x v="17"/>
    <n v="10000"/>
    <d v="2022-09-30T00:00:00"/>
    <m/>
    <m/>
  </r>
  <r>
    <n v="297"/>
    <s v="WP"/>
    <n v="17731"/>
    <n v="2022"/>
    <s v="SEP"/>
    <s v="DISPOSED"/>
    <x v="8"/>
    <n v="5000"/>
    <d v="2022-09-30T00:00:00"/>
    <m/>
    <m/>
  </r>
  <r>
    <n v="298"/>
    <s v="WP"/>
    <n v="25075"/>
    <n v="2022"/>
    <s v="SEP"/>
    <s v="COUNTER"/>
    <x v="22"/>
    <n v="10000"/>
    <d v="2022-09-30T00:00:00"/>
    <m/>
    <m/>
  </r>
  <r>
    <n v="299"/>
    <s v="WP"/>
    <n v="25075"/>
    <n v="2022"/>
    <s v="SEP"/>
    <s v="REPLY COUNTER"/>
    <x v="22"/>
    <n v="10000"/>
    <d v="2022-09-30T00:00:00"/>
    <m/>
    <m/>
  </r>
  <r>
    <n v="300"/>
    <s v="WP"/>
    <n v="25315"/>
    <n v="2022"/>
    <s v="SEP"/>
    <s v="VACATE"/>
    <x v="1"/>
    <n v="12000"/>
    <d v="2022-09-30T00:00:00"/>
    <m/>
    <m/>
  </r>
  <r>
    <n v="301"/>
    <s v="WP"/>
    <n v="26055"/>
    <n v="2022"/>
    <s v="SEP"/>
    <s v="COUNTER"/>
    <x v="12"/>
    <n v="10000"/>
    <d v="2022-09-30T00:00:00"/>
    <m/>
    <m/>
  </r>
  <r>
    <n v="302"/>
    <s v="WP"/>
    <n v="26368"/>
    <n v="2022"/>
    <s v="SEP"/>
    <s v="VACATE"/>
    <x v="23"/>
    <n v="12000"/>
    <d v="2022-09-30T00:00:00"/>
    <m/>
    <m/>
  </r>
  <r>
    <n v="303"/>
    <s v="WP"/>
    <n v="26428"/>
    <n v="2022"/>
    <s v="SEP"/>
    <s v="VACATE"/>
    <x v="11"/>
    <n v="12000"/>
    <d v="2022-09-30T00:00:00"/>
    <m/>
    <m/>
  </r>
  <r>
    <n v="304"/>
    <s v="WP"/>
    <n v="27145"/>
    <n v="2022"/>
    <s v="SEP"/>
    <s v="VACATE"/>
    <x v="8"/>
    <n v="12000"/>
    <d v="2022-09-30T00:00:00"/>
    <m/>
    <m/>
  </r>
  <r>
    <n v="305"/>
    <s v="WP"/>
    <n v="27448"/>
    <n v="2022"/>
    <s v="SEP"/>
    <s v="VACATE"/>
    <x v="17"/>
    <n v="12000"/>
    <d v="2022-09-30T00:00:00"/>
    <m/>
    <m/>
  </r>
  <r>
    <n v="306"/>
    <s v="WP"/>
    <n v="27560"/>
    <n v="2022"/>
    <s v="SEP"/>
    <s v="VACATE"/>
    <x v="24"/>
    <n v="12000"/>
    <d v="2022-09-30T00:00:00"/>
    <m/>
    <m/>
  </r>
  <r>
    <n v="307"/>
    <s v="WP"/>
    <n v="27801"/>
    <n v="2022"/>
    <s v="SEP"/>
    <s v="VACATE"/>
    <x v="10"/>
    <n v="12000"/>
    <d v="2022-09-30T00:00:00"/>
    <m/>
    <m/>
  </r>
  <r>
    <n v="308"/>
    <s v="WP"/>
    <n v="28126"/>
    <n v="2022"/>
    <s v="SEP"/>
    <s v="VACATE"/>
    <x v="14"/>
    <n v="12000"/>
    <d v="2022-09-30T00:00:00"/>
    <m/>
    <m/>
  </r>
  <r>
    <n v="309"/>
    <s v="WP"/>
    <n v="28142"/>
    <n v="2022"/>
    <s v="SEP"/>
    <s v="COUNTER"/>
    <x v="3"/>
    <n v="10000"/>
    <d v="2022-09-30T00:00:00"/>
    <m/>
    <m/>
  </r>
  <r>
    <n v="310"/>
    <s v="WP"/>
    <n v="28358"/>
    <n v="2022"/>
    <s v="SEP"/>
    <s v="COUNTER"/>
    <x v="4"/>
    <n v="10000"/>
    <d v="2022-09-30T00:00:00"/>
    <m/>
    <m/>
  </r>
  <r>
    <n v="311"/>
    <s v="WP"/>
    <n v="28689"/>
    <n v="2022"/>
    <s v="SEP"/>
    <s v="COUNTER"/>
    <x v="13"/>
    <n v="10000"/>
    <d v="2022-09-30T00:00:00"/>
    <m/>
    <m/>
  </r>
  <r>
    <n v="312"/>
    <s v="WP"/>
    <n v="29177"/>
    <n v="2022"/>
    <s v="SEP"/>
    <s v="VACATE"/>
    <x v="10"/>
    <n v="12000"/>
    <d v="2022-09-30T00:00:00"/>
    <m/>
    <m/>
  </r>
  <r>
    <n v="313"/>
    <s v="WP"/>
    <n v="29315"/>
    <n v="2022"/>
    <s v="SEP"/>
    <s v="COUNTER"/>
    <x v="10"/>
    <n v="10000"/>
    <d v="2022-09-30T00:00:00"/>
    <m/>
    <m/>
  </r>
  <r>
    <n v="314"/>
    <s v="WP"/>
    <n v="29591"/>
    <n v="2022"/>
    <s v="SEP"/>
    <s v="DISPOSED"/>
    <x v="19"/>
    <n v="5000"/>
    <d v="2022-09-30T00:00:00"/>
    <m/>
    <m/>
  </r>
  <r>
    <n v="315"/>
    <s v="WP"/>
    <n v="29594"/>
    <n v="2022"/>
    <s v="SEP"/>
    <s v="DISPOSED"/>
    <x v="19"/>
    <n v="5000"/>
    <d v="2022-09-30T00:00:00"/>
    <m/>
    <m/>
  </r>
  <r>
    <n v="316"/>
    <s v="WP"/>
    <n v="29947"/>
    <n v="2022"/>
    <s v="SEP"/>
    <s v="COUNTER"/>
    <x v="8"/>
    <n v="10000"/>
    <d v="2022-09-30T00:00:00"/>
    <m/>
    <m/>
  </r>
  <r>
    <n v="317"/>
    <s v="WP"/>
    <n v="29989"/>
    <n v="2022"/>
    <s v="SEP"/>
    <s v="VACATE"/>
    <x v="10"/>
    <n v="12000"/>
    <d v="2022-09-30T00:00:00"/>
    <m/>
    <m/>
  </r>
  <r>
    <n v="318"/>
    <s v="WP"/>
    <n v="30187"/>
    <n v="2022"/>
    <s v="SEP"/>
    <s v="VACATE"/>
    <x v="10"/>
    <n v="12000"/>
    <d v="2022-09-30T00:00:00"/>
    <m/>
    <m/>
  </r>
  <r>
    <n v="319"/>
    <s v="WP"/>
    <n v="30375"/>
    <n v="2022"/>
    <s v="SEP"/>
    <s v="VACATE"/>
    <x v="15"/>
    <n v="12000"/>
    <d v="2022-09-30T00:00:00"/>
    <m/>
    <m/>
  </r>
  <r>
    <n v="320"/>
    <s v="WP"/>
    <n v="31080"/>
    <n v="2022"/>
    <s v="SEP"/>
    <s v="COUNTER"/>
    <x v="8"/>
    <n v="10000"/>
    <d v="2022-09-30T00:00:00"/>
    <m/>
    <m/>
  </r>
  <r>
    <n v="321"/>
    <s v="WP"/>
    <n v="31346"/>
    <n v="2022"/>
    <s v="SEP"/>
    <s v="COUNTER"/>
    <x v="2"/>
    <n v="10000"/>
    <d v="2022-09-30T00:00:00"/>
    <m/>
    <m/>
  </r>
  <r>
    <n v="322"/>
    <s v="WP"/>
    <n v="31388"/>
    <n v="2022"/>
    <s v="SEP"/>
    <s v="VACATE"/>
    <x v="2"/>
    <n v="12000"/>
    <d v="2022-09-30T00:00:00"/>
    <m/>
    <m/>
  </r>
  <r>
    <n v="323"/>
    <s v="WP"/>
    <n v="31556"/>
    <n v="2022"/>
    <s v="SEP"/>
    <s v="COUNTER"/>
    <x v="5"/>
    <n v="10000"/>
    <d v="2022-09-30T00:00:00"/>
    <m/>
    <m/>
  </r>
  <r>
    <n v="324"/>
    <s v="WP"/>
    <n v="31932"/>
    <n v="2022"/>
    <s v="SEP"/>
    <s v="COUNTER"/>
    <x v="2"/>
    <n v="10000"/>
    <d v="2022-09-30T00:00:00"/>
    <m/>
    <m/>
  </r>
  <r>
    <n v="325"/>
    <s v="WP"/>
    <n v="32012"/>
    <n v="2022"/>
    <s v="SEP"/>
    <s v="VACATE"/>
    <x v="10"/>
    <n v="12000"/>
    <d v="2022-09-30T00:00:00"/>
    <m/>
    <m/>
  </r>
  <r>
    <n v="326"/>
    <s v="WP"/>
    <n v="32503"/>
    <n v="2022"/>
    <s v="SEP"/>
    <s v="COUNTER"/>
    <x v="10"/>
    <n v="10000"/>
    <d v="2022-09-30T00:00:00"/>
    <m/>
    <m/>
  </r>
  <r>
    <n v="327"/>
    <s v="WP"/>
    <n v="33042"/>
    <n v="2022"/>
    <s v="SEP"/>
    <s v="DISPOSED"/>
    <x v="18"/>
    <n v="5000"/>
    <d v="2022-09-30T00:00:00"/>
    <m/>
    <m/>
  </r>
  <r>
    <n v="328"/>
    <s v="WP"/>
    <n v="33122"/>
    <n v="2022"/>
    <s v="SEP"/>
    <s v="COUNTER"/>
    <x v="4"/>
    <n v="10000"/>
    <d v="2022-09-30T00:00:00"/>
    <m/>
    <m/>
  </r>
  <r>
    <n v="329"/>
    <s v="WP"/>
    <n v="33430"/>
    <n v="2022"/>
    <s v="SEP"/>
    <s v="VACATE"/>
    <x v="15"/>
    <n v="12000"/>
    <d v="2022-09-30T00:00:00"/>
    <m/>
    <m/>
  </r>
  <r>
    <n v="330"/>
    <s v="WP"/>
    <n v="34682"/>
    <n v="2022"/>
    <s v="SEP"/>
    <s v="DISPOSED AT ADMISSION"/>
    <x v="21"/>
    <n v="2500"/>
    <d v="2022-09-30T00:00:00"/>
    <m/>
    <m/>
  </r>
  <r>
    <n v="331"/>
    <s v="WP"/>
    <n v="34813"/>
    <n v="2022"/>
    <s v="SEP"/>
    <s v="DISPOSED AT ADMISSION"/>
    <x v="2"/>
    <n v="2500"/>
    <d v="2022-09-30T00:00:00"/>
    <m/>
    <m/>
  </r>
  <r>
    <n v="332"/>
    <s v="WP"/>
    <n v="34855"/>
    <n v="2022"/>
    <s v="SEP"/>
    <s v="DISPOSED AT ADMISSION"/>
    <x v="11"/>
    <n v="2500"/>
    <d v="2022-09-30T00:00:00"/>
    <m/>
    <m/>
  </r>
  <r>
    <n v="333"/>
    <s v="WP"/>
    <n v="34995"/>
    <n v="2022"/>
    <s v="SEP"/>
    <s v="VACATE"/>
    <x v="10"/>
    <n v="12000"/>
    <d v="2022-09-30T00:00:00"/>
    <m/>
    <m/>
  </r>
  <r>
    <n v="334"/>
    <s v="WP"/>
    <n v="35242"/>
    <n v="2022"/>
    <s v="SEP"/>
    <s v="DISPOSED AT ADMISSION"/>
    <x v="17"/>
    <n v="2500"/>
    <d v="2022-09-30T00:00:00"/>
    <m/>
    <m/>
  </r>
  <r>
    <n v="335"/>
    <s v="WP"/>
    <n v="35243"/>
    <n v="2022"/>
    <s v="SEP"/>
    <s v="COUNTER"/>
    <x v="8"/>
    <n v="10000"/>
    <d v="2022-09-30T00:00:00"/>
    <m/>
    <m/>
  </r>
  <r>
    <n v="336"/>
    <s v="WP"/>
    <n v="35251"/>
    <n v="2022"/>
    <s v="SEP"/>
    <s v="DISPOSED AT ADMISSION"/>
    <x v="6"/>
    <n v="2500"/>
    <d v="2022-09-30T00:00:00"/>
    <m/>
    <m/>
  </r>
  <r>
    <n v="337"/>
    <s v="WP"/>
    <n v="35402"/>
    <n v="2022"/>
    <s v="SEP"/>
    <s v="DISPOSED AT ADMISSION"/>
    <x v="11"/>
    <n v="2500"/>
    <d v="2022-09-30T00:00:00"/>
    <m/>
    <m/>
  </r>
  <r>
    <n v="338"/>
    <s v="WP"/>
    <n v="35588"/>
    <n v="2022"/>
    <s v="SEP"/>
    <s v="DISPOSED"/>
    <x v="10"/>
    <n v="5000"/>
    <d v="2022-09-30T00:00:00"/>
    <m/>
    <m/>
  </r>
  <r>
    <n v="339"/>
    <s v="WP"/>
    <n v="36373"/>
    <n v="2022"/>
    <s v="SEP"/>
    <s v="DISPOSED AT ADMISSION"/>
    <x v="8"/>
    <n v="2500"/>
    <d v="2022-09-30T00:00:00"/>
    <m/>
    <m/>
  </r>
  <r>
    <n v="340"/>
    <s v="WP"/>
    <n v="37441"/>
    <n v="2022"/>
    <s v="SEP"/>
    <s v="DISPOSED AT ADMISSION"/>
    <x v="11"/>
    <n v="2500"/>
    <d v="2022-09-30T00:00:00"/>
    <m/>
    <m/>
  </r>
  <r>
    <n v="341"/>
    <s v="WP"/>
    <n v="37465"/>
    <n v="2022"/>
    <s v="SEP"/>
    <s v="DISPOSED AT ADMISSION"/>
    <x v="11"/>
    <n v="2500"/>
    <d v="2022-09-30T00:00:00"/>
    <m/>
    <m/>
  </r>
  <r>
    <n v="342"/>
    <s v="CERTIFIED COPY"/>
    <n v="1295"/>
    <n v="2002"/>
    <s v="MISC"/>
    <s v="CERTIFIED COPY AS 1295 OF 2002"/>
    <x v="0"/>
    <n v="500"/>
    <d v="2022-11-17T00:00:00"/>
    <m/>
    <m/>
  </r>
  <r>
    <n v="343"/>
    <s v="CERTIFIED COPY"/>
    <n v="1469"/>
    <n v="2002"/>
    <s v="MISC"/>
    <s v="CERTIFIED COPY WA 1469 OF 2002"/>
    <x v="18"/>
    <n v="500"/>
    <d v="2022-11-17T00:00:00"/>
    <m/>
    <m/>
  </r>
  <r>
    <n v="344"/>
    <s v="WA"/>
    <n v="1469"/>
    <n v="2002"/>
    <s v="MISC"/>
    <s v="REVIEW PETITION IN WA  1469 OF 2002"/>
    <x v="18"/>
    <n v="10000"/>
    <d v="2022-11-17T00:00:00"/>
    <m/>
    <m/>
  </r>
  <r>
    <n v="345"/>
    <s v="CERTIFIED COPY"/>
    <n v="3552"/>
    <n v="2003"/>
    <s v="MISC"/>
    <s v="CERTIFIED COPY AS 3552 OF 2003"/>
    <x v="1"/>
    <n v="500"/>
    <d v="2022-11-17T00:00:00"/>
    <m/>
    <m/>
  </r>
  <r>
    <n v="346"/>
    <s v="CERTIFIED COPY"/>
    <n v="997"/>
    <n v="2004"/>
    <s v="MISC"/>
    <s v="CERTIFIED COPY AS 997 OF 2004"/>
    <x v="0"/>
    <n v="500"/>
    <d v="2022-11-17T00:00:00"/>
    <m/>
    <m/>
  </r>
  <r>
    <n v="347"/>
    <s v="CERTIFIED COPY"/>
    <n v="2798"/>
    <n v="2004"/>
    <s v="MISC"/>
    <s v="CERTIFIED COPY AS 2798 OF 2004"/>
    <x v="1"/>
    <n v="500"/>
    <d v="2022-11-17T00:00:00"/>
    <m/>
    <m/>
  </r>
  <r>
    <n v="348"/>
    <s v="CERTIFIED COPY"/>
    <n v="795"/>
    <n v="2007"/>
    <s v="MISC"/>
    <s v="CERTIFIED COPY CMA 795 OF 2007"/>
    <x v="3"/>
    <n v="500"/>
    <d v="2022-11-17T00:00:00"/>
    <m/>
    <m/>
  </r>
  <r>
    <n v="349"/>
    <s v="CERTIFIED COPY"/>
    <n v="434"/>
    <n v="2009"/>
    <s v="MISC"/>
    <s v="CERTIFIED COPY WA 434 OF 2009 "/>
    <x v="25"/>
    <n v="500"/>
    <d v="2022-11-17T00:00:00"/>
    <m/>
    <m/>
  </r>
  <r>
    <n v="350"/>
    <s v="CERTIFIED COPY"/>
    <n v="653"/>
    <n v="2013"/>
    <s v="MISC"/>
    <s v="CERTIFIED COPY CMA 653 OF 2013"/>
    <x v="3"/>
    <n v="500"/>
    <d v="2022-11-17T00:00:00"/>
    <m/>
    <m/>
  </r>
  <r>
    <n v="351"/>
    <s v="CERTIFIED COPY"/>
    <n v="14118"/>
    <n v="2014"/>
    <s v="MISC"/>
    <s v="CERTIFIED COPY WP 14118 OF 2014"/>
    <x v="13"/>
    <n v="500"/>
    <d v="2022-11-17T00:00:00"/>
    <m/>
    <m/>
  </r>
  <r>
    <n v="352"/>
    <s v="WP"/>
    <n v="43766"/>
    <n v="2017"/>
    <s v="MISC"/>
    <s v="WP. NO. 43766 OF 2017 - EXTENSION AFFIDAVIT"/>
    <x v="17"/>
    <n v="10000"/>
    <d v="2022-11-17T00:00:00"/>
    <m/>
    <m/>
  </r>
  <r>
    <n v="353"/>
    <s v="CERTIFIED COPY"/>
    <n v="104"/>
    <n v="2018"/>
    <s v="MISC"/>
    <s v="CERTIFIED COPY WP 104 OF 2018"/>
    <x v="12"/>
    <n v="500"/>
    <d v="2022-11-17T00:00:00"/>
    <m/>
    <m/>
  </r>
  <r>
    <n v="354"/>
    <s v="CERTIFIED COPY"/>
    <n v="112"/>
    <n v="2018"/>
    <s v="MISC"/>
    <s v="CERTIFIED COPY WP 112 OF 2018"/>
    <x v="19"/>
    <n v="500"/>
    <d v="2022-11-17T00:00:00"/>
    <m/>
    <m/>
  </r>
  <r>
    <n v="355"/>
    <s v="CERTIFIED COPY"/>
    <n v="1016"/>
    <n v="2018"/>
    <s v="MISC"/>
    <s v="CERTIFIED COPY WP 1016 OF 2018"/>
    <x v="4"/>
    <n v="500"/>
    <d v="2022-11-17T00:00:00"/>
    <m/>
    <m/>
  </r>
  <r>
    <n v="356"/>
    <s v="WP"/>
    <n v="26124"/>
    <n v="2018"/>
    <s v="MISC"/>
    <s v="CERTIFIED COPY WP 26124 OF 2018"/>
    <x v="11"/>
    <n v="500"/>
    <d v="2022-11-17T00:00:00"/>
    <m/>
    <m/>
  </r>
  <r>
    <n v="357"/>
    <s v="WP"/>
    <n v="13152"/>
    <n v="2019"/>
    <s v="MISC"/>
    <s v="WP 13152 OF 2019 - ADDITIONAL COUNTER AFFIDAVIT"/>
    <x v="8"/>
    <n v="10000"/>
    <d v="2022-11-17T00:00:00"/>
    <m/>
    <m/>
  </r>
  <r>
    <n v="358"/>
    <s v="WP"/>
    <n v="16580"/>
    <n v="2019"/>
    <s v="MISC"/>
    <s v="WP 16580 OF 2019 - ADDITIONAL COUNTER AFFIDAVIT"/>
    <x v="15"/>
    <n v="10000"/>
    <d v="2022-11-17T00:00:00"/>
    <m/>
    <m/>
  </r>
  <r>
    <n v="359"/>
    <s v="WP"/>
    <n v="4501"/>
    <n v="2020"/>
    <s v="MISC"/>
    <s v="WP 4501 of 2020 - ADDITIONAL COUNTER AFFIDAVIT"/>
    <x v="8"/>
    <n v="10000"/>
    <d v="2022-11-17T00:00:00"/>
    <m/>
    <m/>
  </r>
  <r>
    <n v="360"/>
    <s v="OPINION "/>
    <n v="9760"/>
    <n v="2020"/>
    <s v="MISC"/>
    <s v="OPINION IN WP NO 9760 OF 2020"/>
    <x v="8"/>
    <n v="2000"/>
    <d v="2022-11-17T00:00:00"/>
    <m/>
    <m/>
  </r>
  <r>
    <n v="361"/>
    <s v="OPINION "/>
    <n v="15430"/>
    <n v="2020"/>
    <s v="MISC"/>
    <s v="OPINION IN WP NO  15430 OF 2020"/>
    <x v="8"/>
    <n v="2000"/>
    <d v="2022-11-17T00:00:00"/>
    <m/>
    <m/>
  </r>
  <r>
    <n v="362"/>
    <s v="WP"/>
    <s v="APPEAL 26"/>
    <n v="2020"/>
    <s v="MISC"/>
    <s v="WRIT PETITION IN APPEAL NO.  26 OF 2020"/>
    <x v="17"/>
    <n v="10000"/>
    <d v="2022-11-17T00:00:00"/>
    <m/>
    <m/>
  </r>
  <r>
    <n v="363"/>
    <s v="WP"/>
    <s v="APPEAL 34"/>
    <n v="2020"/>
    <s v="MISC"/>
    <s v="Appeal No. 34 of 2019-20 - WRIT PETITION"/>
    <x v="7"/>
    <n v="10000"/>
    <d v="2022-11-17T00:00:00"/>
    <m/>
    <m/>
  </r>
  <r>
    <n v="364"/>
    <s v="CERTIFIED COPY"/>
    <n v="8830"/>
    <n v="2021"/>
    <s v="MISC"/>
    <s v="CERTIFIED COPY WP 8830 OF 2021"/>
    <x v="13"/>
    <n v="500"/>
    <d v="2022-11-17T00:00:00"/>
    <m/>
    <m/>
  </r>
  <r>
    <n v="365"/>
    <s v="WP"/>
    <n v="9257"/>
    <n v="2021"/>
    <s v="MISC"/>
    <s v="PERMISSION PETITION IN WP 9257 OF 2021"/>
    <x v="3"/>
    <n v="10000"/>
    <d v="2022-11-17T00:00:00"/>
    <m/>
    <m/>
  </r>
  <r>
    <n v="366"/>
    <s v="WP"/>
    <n v="9257"/>
    <n v="2021"/>
    <s v="MISC"/>
    <s v="ADDITIONAL AFFIDAVIT IN WP 9257 OF 2021"/>
    <x v="3"/>
    <n v="10000"/>
    <d v="2022-11-17T00:00:00"/>
    <m/>
    <m/>
  </r>
  <r>
    <n v="367"/>
    <s v="CERTIFIED COPY"/>
    <n v="11610"/>
    <n v="2021"/>
    <s v="MISC"/>
    <s v="CERTIFIED COPY WP 11610 OF 2021"/>
    <x v="13"/>
    <n v="500"/>
    <d v="2022-11-17T00:00:00"/>
    <m/>
    <m/>
  </r>
  <r>
    <n v="368"/>
    <s v="CERTIFIED COPY"/>
    <n v="31154"/>
    <n v="2021"/>
    <s v="MISC"/>
    <s v="CERTIFIED COPY WP 31154 OF 2021"/>
    <x v="17"/>
    <n v="500"/>
    <d v="2022-11-17T00:00:00"/>
    <m/>
    <m/>
  </r>
  <r>
    <n v="369"/>
    <s v="WP"/>
    <s v="APPEAL 10"/>
    <n v="2021"/>
    <s v="MISC"/>
    <s v="WP IN APPEAL NO.  10 OF 2020 OF  2021 "/>
    <x v="15"/>
    <n v="10000"/>
    <d v="2022-11-17T00:00:00"/>
    <m/>
    <m/>
  </r>
  <r>
    <n v="370"/>
    <s v="WP"/>
    <s v="APPEAL NO 27"/>
    <n v="2021"/>
    <s v="MISC"/>
    <s v="WRIT IN APPEAL NO 27 OF  2020 -21- MIRALAM"/>
    <x v="17"/>
    <n v="10000"/>
    <d v="2022-11-17T00:00:00"/>
    <m/>
    <m/>
  </r>
  <r>
    <n v="371"/>
    <s v="WP"/>
    <s v="Appeal No 38"/>
    <n v="2021"/>
    <s v="MISC"/>
    <s v="WP prepared by LA against the order of VO in Appeal No 38 of 20-21Sheetal Shipping-"/>
    <x v="4"/>
    <n v="10000"/>
    <d v="2022-11-17T00:00:00"/>
    <m/>
    <m/>
  </r>
  <r>
    <n v="372"/>
    <s v="WP"/>
    <s v="CG NO 19"/>
    <n v="2021"/>
    <s v="MISC"/>
    <s v="HANUMA ENTERPISES - WRIT PETITION in cg 19 of 2020-21"/>
    <x v="6"/>
    <n v="10000"/>
    <d v="2022-11-17T00:00:00"/>
    <m/>
    <m/>
  </r>
  <r>
    <n v="373"/>
    <s v="WP"/>
    <s v="CG NO 83"/>
    <n v="2021"/>
    <s v="MISC"/>
    <s v="CG. NO. 83 OF 2020-21 -  WRIT PETITION"/>
    <x v="7"/>
    <n v="10000"/>
    <d v="2022-11-17T00:00:00"/>
    <m/>
    <m/>
  </r>
  <r>
    <n v="374"/>
    <s v="WP"/>
    <n v="4619"/>
    <n v="2022"/>
    <s v="MISC"/>
    <s v="letter in WP. No. 4619 of 2022"/>
    <x v="10"/>
    <n v="2000"/>
    <d v="2022-11-17T00:00:00"/>
    <m/>
    <m/>
  </r>
  <r>
    <n v="375"/>
    <s v="WP"/>
    <n v="4992"/>
    <n v="2022"/>
    <s v="MISC"/>
    <s v="LETTER IN WP 4992 OF 2022 "/>
    <x v="10"/>
    <n v="2000"/>
    <d v="2022-11-17T00:00:00"/>
    <m/>
    <m/>
  </r>
  <r>
    <n v="376"/>
    <s v="WP"/>
    <n v="4992"/>
    <n v="2022"/>
    <s v="MISC"/>
    <s v="LETTER TO THE OPINION OF ADVOCATE GENERAL IN WP.  4992 OF 2022 "/>
    <x v="10"/>
    <n v="2000"/>
    <d v="2022-11-17T00:00:00"/>
    <m/>
    <m/>
  </r>
  <r>
    <n v="377"/>
    <s v="CERTIFIED COPY"/>
    <n v="21490"/>
    <n v="2022"/>
    <s v="MISC"/>
    <s v="Certified Copy 21490 2022"/>
    <x v="2"/>
    <n v="500"/>
    <d v="2022-11-17T00:00:00"/>
    <m/>
    <m/>
  </r>
  <r>
    <n v="378"/>
    <s v="LETTER"/>
    <n v="26714"/>
    <n v="2022"/>
    <s v="MISC"/>
    <s v="LETTER IN WP 26714 OF 2022"/>
    <x v="14"/>
    <n v="2000"/>
    <d v="2022-11-17T00:00:00"/>
    <m/>
    <m/>
  </r>
  <r>
    <n v="379"/>
    <s v="LETTER"/>
    <n v="28942"/>
    <n v="2022"/>
    <s v="MISC"/>
    <s v="LETTER IN WP  28942  OF 2022  TO CMD"/>
    <x v="10"/>
    <n v="2000"/>
    <d v="2022-11-17T00:00:00"/>
    <m/>
    <m/>
  </r>
  <r>
    <n v="380"/>
    <s v="LETTER"/>
    <n v="29315"/>
    <n v="2022"/>
    <s v="MISC"/>
    <s v="LETTER IN WP  29315 OF 2022  TO CMD"/>
    <x v="10"/>
    <n v="2000"/>
    <d v="2022-11-17T00:00:00"/>
    <m/>
    <m/>
  </r>
  <r>
    <n v="381"/>
    <s v="LETTER"/>
    <n v="29989"/>
    <n v="2022"/>
    <s v="MISC"/>
    <s v="LETTER IN WP 29989 OF 2022 "/>
    <x v="10"/>
    <n v="2000"/>
    <d v="2022-11-17T00:00:00"/>
    <m/>
    <m/>
  </r>
  <r>
    <n v="382"/>
    <s v="CAVEAT"/>
    <s v=" RAJU"/>
    <n v="2022"/>
    <s v="MISC"/>
    <s v="CAVEAT - ASSISTANT ENGINEER - RAJU"/>
    <x v="19"/>
    <n v="10000"/>
    <d v="2022-11-17T00:00:00"/>
    <m/>
    <m/>
  </r>
  <r>
    <n v="383"/>
    <s v="OPINION "/>
    <s v="ANNUAL GRADE INCREMENTS"/>
    <n v="2022"/>
    <s v="MISC"/>
    <s v="OPINION - ANNUAL GRADE INCREMENTS FURTHER CLARIFICATION"/>
    <x v="13"/>
    <n v="2000"/>
    <d v="2022-11-17T00:00:00"/>
    <m/>
    <m/>
  </r>
  <r>
    <n v="384"/>
    <s v="CAVEAT"/>
    <s v="BANTU SAIDULU "/>
    <n v="2022"/>
    <s v="MISC"/>
    <s v="CAVEAT BANTU SAIDULU - ASST. LINEMAN "/>
    <x v="0"/>
    <n v="10000"/>
    <d v="2022-11-17T00:00:00"/>
    <m/>
    <m/>
  </r>
  <r>
    <n v="385"/>
    <s v="CAVEAT"/>
    <s v="CAVEAT"/>
    <n v="2022"/>
    <s v="MISC"/>
    <s v="CAVEAT OF JUNIOR LINEMAN  - M. SATISH KUMAR"/>
    <x v="19"/>
    <n v="10000"/>
    <d v="2022-11-17T00:00:00"/>
    <m/>
    <m/>
  </r>
  <r>
    <n v="386"/>
    <s v="CAVEAT"/>
    <s v="CAVEAT"/>
    <n v="2022"/>
    <s v="MISC"/>
    <s v="CAVEAT OF LINE INSPECTOR  G. PRABHAKAR RAO"/>
    <x v="19"/>
    <n v="10000"/>
    <d v="2022-11-17T00:00:00"/>
    <m/>
    <m/>
  </r>
  <r>
    <n v="387"/>
    <s v="CAVEAT"/>
    <s v="CAVEAT"/>
    <n v="2022"/>
    <s v="MISC"/>
    <s v="CAVEAT  - P NARSIMHULU - LINE INSPECTOR"/>
    <x v="17"/>
    <n v="10000"/>
    <d v="2022-11-17T00:00:00"/>
    <m/>
    <m/>
  </r>
  <r>
    <n v="388"/>
    <s v="CAVEAT"/>
    <s v="CAVEAT"/>
    <n v="2022"/>
    <s v="MISC"/>
    <s v="CAVEAT  -G. SURESH - ASSITANT ENGINEER"/>
    <x v="12"/>
    <n v="10000"/>
    <d v="2022-11-17T00:00:00"/>
    <m/>
    <m/>
  </r>
  <r>
    <n v="389"/>
    <s v="CAVEAT"/>
    <s v="CAVEAT"/>
    <n v="2022"/>
    <s v="MISC"/>
    <s v="CAVEAT -AVINASH - ASSITANT ENGINEER"/>
    <x v="19"/>
    <n v="10000"/>
    <d v="2022-11-17T00:00:00"/>
    <m/>
    <m/>
  </r>
  <r>
    <n v="390"/>
    <s v="CAVEAT"/>
    <s v="CAVEAT"/>
    <n v="2022"/>
    <s v="MISC"/>
    <s v="CAVEAT - KRUPANANDA REDDY - LINEMAN"/>
    <x v="19"/>
    <n v="10000"/>
    <d v="2022-11-17T00:00:00"/>
    <m/>
    <m/>
  </r>
  <r>
    <n v="391"/>
    <s v="WP"/>
    <s v="CG NO 37"/>
    <n v="2022"/>
    <s v="MISC"/>
    <s v="WRIT PETITION IN CG NO 37 OF 2021-22"/>
    <x v="19"/>
    <n v="10000"/>
    <d v="2022-11-17T00:00:00"/>
    <m/>
    <m/>
  </r>
  <r>
    <n v="392"/>
    <s v="WP"/>
    <s v="CG NO 93"/>
    <n v="2022"/>
    <s v="MISC"/>
    <s v="WRIT PETITION IN CG. NO. 93 "/>
    <x v="17"/>
    <n v="10000"/>
    <d v="2022-11-17T00:00:00"/>
    <m/>
    <m/>
  </r>
  <r>
    <n v="393"/>
    <s v="OPINION "/>
    <s v="DIRECTOR"/>
    <n v="2022"/>
    <s v="MISC"/>
    <s v="OPINION OF THE DIRECTOR - RELEASE OF ANNUAL GRADE INCREMENTS"/>
    <x v="13"/>
    <n v="2000"/>
    <d v="2022-11-17T00:00:00"/>
    <m/>
    <m/>
  </r>
  <r>
    <n v="394"/>
    <s v="OPINION "/>
    <s v="DIRECTOR"/>
    <n v="2022"/>
    <s v="MISC"/>
    <s v="OPINION - UPGRADING SINGLE PHASE TO THREE PHASE METER- MEDCHAL"/>
    <x v="15"/>
    <n v="2000"/>
    <d v="2022-11-17T00:00:00"/>
    <m/>
    <m/>
  </r>
  <r>
    <n v="395"/>
    <s v="LEGAL NOTICE"/>
    <s v="HARITHA FERTILIZERS"/>
    <n v="2022"/>
    <s v="MISC"/>
    <s v="LETTER TO THE BANK - HARITHA FERTILIZERS"/>
    <x v="0"/>
    <n v="2000"/>
    <d v="2022-11-17T00:00:00"/>
    <m/>
    <m/>
  </r>
  <r>
    <n v="396"/>
    <s v="OPINION "/>
    <s v="IRSHAD ALI"/>
    <n v="2022"/>
    <s v="MISC"/>
    <s v="OPINION - IRSHAD ALI - GACHIBOWLI"/>
    <x v="11"/>
    <n v="2000"/>
    <d v="2022-11-17T00:00:00"/>
    <m/>
    <m/>
  </r>
  <r>
    <n v="397"/>
    <s v="LETTER"/>
    <s v="K Swathi"/>
    <n v="2022"/>
    <s v="MISC"/>
    <s v="letter to inspector of police - k swathi"/>
    <x v="19"/>
    <n v="2000"/>
    <d v="2022-11-17T00:00:00"/>
    <m/>
    <m/>
  </r>
  <r>
    <n v="398"/>
    <s v="OPINION "/>
    <s v="MOHD. YOUSUF"/>
    <n v="2022"/>
    <s v="MISC"/>
    <s v="OPINION - MOHD. YOUSUF - GACHIBOWLI"/>
    <x v="11"/>
    <n v="2000"/>
    <d v="2022-11-17T00:00:00"/>
    <m/>
    <m/>
  </r>
  <r>
    <n v="399"/>
    <s v="OPINION "/>
    <s v="PADAMA LATHA"/>
    <n v="2022"/>
    <s v="MISC"/>
    <s v="OPINION - PADAMA LATHA - SHAMSHABAD"/>
    <x v="4"/>
    <n v="2000"/>
    <d v="2022-11-17T00:00:00"/>
    <m/>
    <m/>
  </r>
  <r>
    <n v="400"/>
    <s v="OPINION "/>
    <s v="RADICAL BIO ORGANICS"/>
    <n v="2022"/>
    <s v="MISC"/>
    <s v="OPINION - RADICAL BIO ORGANICS LIMITED"/>
    <x v="5"/>
    <n v="2000"/>
    <d v="2022-11-17T00:00:00"/>
    <m/>
    <m/>
  </r>
  <r>
    <n v="401"/>
    <s v="OPINION "/>
    <s v="SMT. SHIVA KUMAR "/>
    <n v="2022"/>
    <s v="MISC"/>
    <s v="OPINION IN SMT. SHIVA KUMAR "/>
    <x v="19"/>
    <n v="2000"/>
    <d v="2022-11-17T00:00:00"/>
    <m/>
    <m/>
  </r>
  <r>
    <n v="402"/>
    <s v="LEGAL NOTICE"/>
    <s v=" JAYA DIAGNOSTIC AND RESEARCH CENTER"/>
    <m/>
    <s v="MISC"/>
    <s v="LETTER TO THE BANK - EAUCTION NOTICE - JAYA DIAGNOSTIC AND RESEARCH CENTER"/>
    <x v="2"/>
    <n v="2000"/>
    <d v="2022-11-17T00:00:00"/>
    <m/>
    <m/>
  </r>
  <r>
    <n v="403"/>
    <s v="LEGAL NOTICE"/>
    <s v="RADICAL BIO ORGANICS LIMITED"/>
    <m/>
    <s v="MISC"/>
    <s v="REPLY TO LEGAL NOTICE - P VISHNUVARDHANA REDDY - RADICAL BIO ORGANICS LIMITED"/>
    <x v="5"/>
    <n v="2000"/>
    <d v="2022-11-17T00:00: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" firstHeaderRow="1" firstDataRow="1" firstDataCol="1"/>
  <pivotFields count="11">
    <pivotField showAll="0"/>
    <pivotField showAll="0"/>
    <pivotField dataField="1" showAll="0"/>
    <pivotField showAll="0"/>
    <pivotField showAll="0"/>
    <pivotField showAll="0"/>
    <pivotField axis="axisRow" showAll="0">
      <items count="27">
        <item x="19"/>
        <item x="20"/>
        <item x="13"/>
        <item x="10"/>
        <item x="9"/>
        <item x="25"/>
        <item x="11"/>
        <item x="16"/>
        <item x="8"/>
        <item x="2"/>
        <item x="17"/>
        <item x="12"/>
        <item x="14"/>
        <item x="15"/>
        <item x="0"/>
        <item x="4"/>
        <item x="6"/>
        <item x="3"/>
        <item x="7"/>
        <item x="21"/>
        <item x="5"/>
        <item x="1"/>
        <item x="18"/>
        <item x="22"/>
        <item x="23"/>
        <item x="24"/>
        <item t="default"/>
      </items>
    </pivotField>
    <pivotField showAll="0"/>
    <pivotField numFmtId="15" showAll="0"/>
    <pivotField showAll="0"/>
    <pivotField showAll="0"/>
  </pivotFields>
  <rowFields count="1"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CASE N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K27" headerRowDxfId="427" dataDxfId="425" totalsRowDxfId="423" headerRowBorderDxfId="426" tableBorderDxfId="424" totalsRowBorderDxfId="422">
  <sortState ref="A2:K27">
    <sortCondition ref="E2:E27" customList="Jan,Feb,Mar,Apr,May,Jun,Jul,Aug,Sep,Oct,Nov,Dec"/>
    <sortCondition ref="D2:D27"/>
    <sortCondition ref="C2:C27"/>
  </sortState>
  <tableColumns count="11">
    <tableColumn id="1" name="S.NO" dataDxfId="421" totalsRowDxfId="420"/>
    <tableColumn id="2" name="CASE " dataDxfId="419" totalsRowDxfId="418"/>
    <tableColumn id="3" name="CASE NO" dataDxfId="417" totalsRowDxfId="416"/>
    <tableColumn id="4" name="YEAR" dataDxfId="415" totalsRowDxfId="414"/>
    <tableColumn id="5" name="MONTH" dataDxfId="413" totalsRowDxfId="412"/>
    <tableColumn id="6" name="CASE TYPE" dataDxfId="411" totalsRowDxfId="410"/>
    <tableColumn id="7" name="SECTION" dataDxfId="409" totalsRowDxfId="408"/>
    <tableColumn id="8" name="AMOUNT" totalsRowFunction="custom" dataDxfId="407" totalsRowDxfId="406">
      <totalsRowFormula>SUM(Table1[AMOUNT])</totalsRowFormula>
    </tableColumn>
    <tableColumn id="9" name="BILL DATE" dataDxfId="405" totalsRowDxfId="404"/>
    <tableColumn id="10" name="SANCTION NO. &amp; DT" dataDxfId="403" totalsRowDxfId="402"/>
    <tableColumn id="11" name="PAYMENT DETAILS (CHEQUE/RTGS &amp; DATE)" dataDxfId="401" totalsRowDxfId="40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:K18" totalsRowShown="0" headerRowDxfId="271" dataDxfId="269" headerRowBorderDxfId="270" tableBorderDxfId="268" totalsRowBorderDxfId="267">
  <sortState ref="A2:K18">
    <sortCondition ref="E2:E18" customList="Jan,Feb,Mar,Apr,May,Jun,Jul,Aug,Sep,Oct,Nov,Dec"/>
    <sortCondition ref="D2:D18"/>
    <sortCondition ref="C2:C18"/>
  </sortState>
  <tableColumns count="11">
    <tableColumn id="1" name="S.NO" dataDxfId="266"/>
    <tableColumn id="2" name="CASE " dataDxfId="265"/>
    <tableColumn id="3" name="CASE NO" dataDxfId="264"/>
    <tableColumn id="4" name="YEAR" dataDxfId="263"/>
    <tableColumn id="5" name="MONTH" dataDxfId="262"/>
    <tableColumn id="6" name="CASE TYPE" dataDxfId="261"/>
    <tableColumn id="7" name="SECTION" dataDxfId="260"/>
    <tableColumn id="8" name="AMOUNT" dataDxfId="259"/>
    <tableColumn id="9" name="BILL DATE" dataDxfId="258"/>
    <tableColumn id="10" name="SANCTION NO. &amp; DT" dataDxfId="257"/>
    <tableColumn id="11" name="PAYMENT DETAILS (CHEQUE/RTGS &amp; DATE)" dataDxfId="25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K24" totalsRowShown="0" headerRowDxfId="255" dataDxfId="253" headerRowBorderDxfId="254" tableBorderDxfId="252" totalsRowBorderDxfId="251">
  <sortState ref="A2:K24">
    <sortCondition ref="E2:E24" customList="Jan,Feb,Mar,Apr,May,Jun,Jul,Aug,Sep,Oct,Nov,Dec"/>
    <sortCondition ref="D2:D24"/>
    <sortCondition ref="C2:C24"/>
  </sortState>
  <tableColumns count="11">
    <tableColumn id="1" name="S.NO" dataDxfId="250"/>
    <tableColumn id="2" name="CASE " dataDxfId="249"/>
    <tableColumn id="3" name="CASE NO" dataDxfId="248"/>
    <tableColumn id="4" name="YEAR" dataDxfId="247"/>
    <tableColumn id="5" name="MONTH" dataDxfId="246"/>
    <tableColumn id="6" name="CASE TYPE" dataDxfId="245"/>
    <tableColumn id="7" name="SECTION" dataDxfId="244"/>
    <tableColumn id="8" name="AMOUNT" dataDxfId="243"/>
    <tableColumn id="9" name="BILL DATE" dataDxfId="242"/>
    <tableColumn id="10" name="SANCTION NO. &amp; DT" dataDxfId="241"/>
    <tableColumn id="11" name="PAYMENT DETAILS (CHEQUE/RTGS &amp; DATE)" dataDxfId="240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K13" totalsRowShown="0" headerRowDxfId="239" dataDxfId="237" headerRowBorderDxfId="238" tableBorderDxfId="236" totalsRowBorderDxfId="235">
  <sortState ref="A2:K13">
    <sortCondition ref="E2:E13" customList="Jan,Feb,Mar,Apr,May,Jun,Jul,Aug,Sep,Oct,Nov,Dec"/>
    <sortCondition ref="D2:D13"/>
    <sortCondition ref="C2:C13"/>
  </sortState>
  <tableColumns count="11">
    <tableColumn id="1" name="S.NO" dataDxfId="234"/>
    <tableColumn id="2" name="CASE " dataDxfId="233"/>
    <tableColumn id="3" name="CASE NO" dataDxfId="232"/>
    <tableColumn id="4" name="YEAR" dataDxfId="231"/>
    <tableColumn id="5" name="MONTH" dataDxfId="230"/>
    <tableColumn id="6" name="CASE TYPE" dataDxfId="229"/>
    <tableColumn id="7" name="SECTION" dataDxfId="228"/>
    <tableColumn id="8" name="AMOUNT" dataDxfId="227"/>
    <tableColumn id="9" name="BILL DATE" dataDxfId="226"/>
    <tableColumn id="10" name="SANCTION NO. &amp; DT" dataDxfId="225"/>
    <tableColumn id="11" name="PAYMENT DETAILS (CHEQUE/RTGS &amp; DATE)" dataDxfId="22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K10" totalsRowShown="0" headerRowDxfId="223" dataDxfId="221" headerRowBorderDxfId="222" tableBorderDxfId="220" totalsRowBorderDxfId="219">
  <sortState ref="A2:K10">
    <sortCondition ref="E2:E10" customList="Jan,Feb,Mar,Apr,May,Jun,Jul,Aug,Sep,Oct,Nov,Dec"/>
    <sortCondition ref="D2:D10"/>
    <sortCondition ref="C2:C10"/>
  </sortState>
  <tableColumns count="11">
    <tableColumn id="1" name="S.NO" dataDxfId="218"/>
    <tableColumn id="2" name="CASE " dataDxfId="217"/>
    <tableColumn id="3" name="CASE NO" dataDxfId="216"/>
    <tableColumn id="4" name="YEAR" dataDxfId="215"/>
    <tableColumn id="5" name="MONTH" dataDxfId="214"/>
    <tableColumn id="6" name="CASE TYPE" dataDxfId="213"/>
    <tableColumn id="7" name="SECTION" dataDxfId="212"/>
    <tableColumn id="8" name="AMOUNT" dataDxfId="211"/>
    <tableColumn id="9" name="BILL DATE" dataDxfId="210"/>
    <tableColumn id="10" name="SANCTION NO. &amp; DT" dataDxfId="209"/>
    <tableColumn id="11" name="PAYMENT DETAILS (CHEQUE/RTGS &amp; DATE)" dataDxfId="208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1:K50" totalsRowShown="0" headerRowDxfId="207" dataDxfId="205" headerRowBorderDxfId="206" tableBorderDxfId="204" totalsRowBorderDxfId="203">
  <sortState ref="A2:K50">
    <sortCondition ref="E2:E50" customList="Jan,Feb,Mar,Apr,May,Jun,Jul,Aug,Sep,Oct,Nov,Dec"/>
    <sortCondition ref="D2:D50"/>
    <sortCondition ref="C2:C50"/>
  </sortState>
  <tableColumns count="11">
    <tableColumn id="1" name="S.NO" dataDxfId="202"/>
    <tableColumn id="2" name="CASE " dataDxfId="201"/>
    <tableColumn id="3" name="CASE NO" dataDxfId="200"/>
    <tableColumn id="4" name="YEAR" dataDxfId="199"/>
    <tableColumn id="5" name="MONTH" dataDxfId="198"/>
    <tableColumn id="6" name="CASE TYPE" dataDxfId="197"/>
    <tableColumn id="7" name="SECTION" dataDxfId="196"/>
    <tableColumn id="8" name="AMOUNT" dataDxfId="195"/>
    <tableColumn id="9" name="BILL DATE" dataDxfId="194"/>
    <tableColumn id="10" name="SANCTION NO. &amp; DT" dataDxfId="193"/>
    <tableColumn id="11" name="PAYMENT DETAILS (CHEQUE/RTGS &amp; DATE)" dataDxfId="192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1:K14" totalsRowShown="0" headerRowDxfId="191" dataDxfId="189" headerRowBorderDxfId="190" tableBorderDxfId="188" totalsRowBorderDxfId="187">
  <sortState ref="A2:K14">
    <sortCondition ref="E2:E14" customList="Jan,Feb,Mar,Apr,May,Jun,Jul,Aug,Sep,Oct,Nov,Dec"/>
    <sortCondition ref="D2:D14"/>
    <sortCondition ref="C2:C14"/>
  </sortState>
  <tableColumns count="11">
    <tableColumn id="1" name="S.NO" dataDxfId="186"/>
    <tableColumn id="2" name="CASE " dataDxfId="185"/>
    <tableColumn id="3" name="CASE NO" dataDxfId="184"/>
    <tableColumn id="4" name="YEAR" dataDxfId="183"/>
    <tableColumn id="5" name="MONTH" dataDxfId="182"/>
    <tableColumn id="6" name="CASE TYPE" dataDxfId="181"/>
    <tableColumn id="7" name="SECTION" dataDxfId="180"/>
    <tableColumn id="8" name="AMOUNT" dataDxfId="179"/>
    <tableColumn id="9" name="BILL DATE" dataDxfId="178"/>
    <tableColumn id="10" name="SANCTION NO. &amp; DT" dataDxfId="177"/>
    <tableColumn id="11" name="PAYMENT DETAILS (CHEQUE/RTGS &amp; DATE)" dataDxfId="176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A1:K11" totalsRowShown="0" headerRowDxfId="175" dataDxfId="173" headerRowBorderDxfId="174" tableBorderDxfId="172" totalsRowBorderDxfId="171">
  <tableColumns count="11">
    <tableColumn id="1" name="S.NO" dataDxfId="170"/>
    <tableColumn id="2" name="CASE " dataDxfId="169"/>
    <tableColumn id="3" name="CASE NO" dataDxfId="168"/>
    <tableColumn id="4" name="YEAR" dataDxfId="167"/>
    <tableColumn id="5" name="MONTH" dataDxfId="166"/>
    <tableColumn id="6" name="CASE TYPE" dataDxfId="165"/>
    <tableColumn id="7" name="SECTION" dataDxfId="164"/>
    <tableColumn id="8" name="AMOUNT" dataDxfId="163"/>
    <tableColumn id="9" name="BILL DATE" dataDxfId="162"/>
    <tableColumn id="10" name="SANCTION NO. &amp; DT" dataDxfId="161"/>
    <tableColumn id="11" name="PAYMENT DETAILS (CHEQUE/RTGS &amp; DATE)" dataDxfId="160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A1:K13" totalsRowShown="0" headerRowDxfId="159" dataDxfId="157" headerRowBorderDxfId="158" tableBorderDxfId="156" totalsRowBorderDxfId="155">
  <sortState ref="A2:K13">
    <sortCondition ref="E2:E13" customList="Jan,Feb,Mar,Apr,May,Jun,Jul,Aug,Sep,Oct,Nov,Dec"/>
    <sortCondition ref="D2:D13"/>
    <sortCondition ref="C2:C13"/>
  </sortState>
  <tableColumns count="11">
    <tableColumn id="1" name="S.NO" dataDxfId="154"/>
    <tableColumn id="2" name="CASE " dataDxfId="153"/>
    <tableColumn id="3" name="CASE NO" dataDxfId="152"/>
    <tableColumn id="4" name="YEAR" dataDxfId="151"/>
    <tableColumn id="5" name="MONTH" dataDxfId="150"/>
    <tableColumn id="6" name="CASE TYPE" dataDxfId="149"/>
    <tableColumn id="7" name="SECTION" dataDxfId="148"/>
    <tableColumn id="8" name="AMOUNT" dataDxfId="147"/>
    <tableColumn id="9" name="BILL DATE" dataDxfId="146"/>
    <tableColumn id="10" name="SANCTION NO. &amp; DT" dataDxfId="145"/>
    <tableColumn id="11" name="PAYMENT DETAILS (CHEQUE/RTGS &amp; DATE)" dataDxfId="144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A1:K17" totalsRowShown="0" headerRowDxfId="143" dataDxfId="141" headerRowBorderDxfId="142" tableBorderDxfId="140" totalsRowBorderDxfId="139">
  <sortState ref="A2:K17">
    <sortCondition ref="E2:E17" customList="Jan,Feb,Mar,Apr,May,Jun,Jul,Aug,Sep,Oct,Nov,Dec"/>
    <sortCondition ref="D2:D17"/>
    <sortCondition ref="C2:C17"/>
  </sortState>
  <tableColumns count="11">
    <tableColumn id="1" name="S.NO" dataDxfId="138"/>
    <tableColumn id="2" name="CASE " dataDxfId="137"/>
    <tableColumn id="3" name="CASE NO" dataDxfId="136"/>
    <tableColumn id="4" name="YEAR" dataDxfId="135"/>
    <tableColumn id="5" name="MONTH" dataDxfId="134"/>
    <tableColumn id="6" name="CASE TYPE" dataDxfId="133"/>
    <tableColumn id="7" name="SECTION" dataDxfId="132"/>
    <tableColumn id="8" name="AMOUNT" dataDxfId="131"/>
    <tableColumn id="9" name="BILL DATE" dataDxfId="130"/>
    <tableColumn id="10" name="SANCTION NO. &amp; DT" dataDxfId="129"/>
    <tableColumn id="11" name="PAYMENT DETAILS (CHEQUE/RTGS &amp; DATE)" dataDxfId="128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A1:K13" totalsRowShown="0" headerRowDxfId="127" dataDxfId="125" headerRowBorderDxfId="126" tableBorderDxfId="124" totalsRowBorderDxfId="123">
  <sortState ref="A2:K13">
    <sortCondition ref="E2:E13" customList="Jan,Feb,Mar,Apr,May,Jun,Jul,Aug,Sep,Oct,Nov,Dec"/>
    <sortCondition ref="D2:D13"/>
    <sortCondition ref="C2:C13"/>
  </sortState>
  <tableColumns count="11">
    <tableColumn id="1" name="S.NO" dataDxfId="122"/>
    <tableColumn id="2" name="CASE " dataDxfId="121"/>
    <tableColumn id="3" name="CASE NO" dataDxfId="120"/>
    <tableColumn id="4" name="YEAR" dataDxfId="119"/>
    <tableColumn id="5" name="MONTH" dataDxfId="118"/>
    <tableColumn id="6" name="CASE TYPE" dataDxfId="117"/>
    <tableColumn id="7" name="SECTION" dataDxfId="116"/>
    <tableColumn id="8" name="AMOUNT" dataDxfId="115"/>
    <tableColumn id="9" name="BILL DATE" dataDxfId="114"/>
    <tableColumn id="10" name="SANCTION NO. &amp; DT" dataDxfId="113"/>
    <tableColumn id="11" name="PAYMENT DETAILS (CHEQUE/RTGS &amp; DATE)" dataDxfId="1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2" totalsRowShown="0" headerRowDxfId="399" dataDxfId="397" headerRowBorderDxfId="398" tableBorderDxfId="396" totalsRowBorderDxfId="395">
  <tableColumns count="11">
    <tableColumn id="1" name="S.NO" dataDxfId="394"/>
    <tableColumn id="2" name="CASE " dataDxfId="393"/>
    <tableColumn id="3" name="CASE NO" dataDxfId="392"/>
    <tableColumn id="4" name="YEAR" dataDxfId="391"/>
    <tableColumn id="5" name="MONTH" dataDxfId="390"/>
    <tableColumn id="6" name="CASE TYPE" dataDxfId="389"/>
    <tableColumn id="7" name="SECTION" dataDxfId="388"/>
    <tableColumn id="8" name="AMOUNT" dataDxfId="387"/>
    <tableColumn id="9" name="BILL DATE" dataDxfId="386"/>
    <tableColumn id="10" name="SANCTION NO. &amp; DT" dataDxfId="385"/>
    <tableColumn id="11" name="PAYMENT DETAILS (CHEQUE/RTGS &amp; DATE)" dataDxfId="384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A1:K5" totalsRowShown="0" headerRowDxfId="111" dataDxfId="109" headerRowBorderDxfId="110" tableBorderDxfId="108" totalsRowBorderDxfId="107">
  <sortState ref="A2:K5">
    <sortCondition ref="E2:E5" customList="Jan,Feb,Mar,Apr,May,Jun,Jul,Aug,Sep,Oct,Nov,Dec"/>
    <sortCondition ref="D2:D5"/>
    <sortCondition ref="C2:C5"/>
  </sortState>
  <tableColumns count="11">
    <tableColumn id="1" name="S.NO" dataDxfId="106"/>
    <tableColumn id="2" name="CASE " dataDxfId="105"/>
    <tableColumn id="3" name="CASE NO" dataDxfId="104"/>
    <tableColumn id="4" name="YEAR" dataDxfId="103"/>
    <tableColumn id="5" name="MONTH" dataDxfId="102"/>
    <tableColumn id="6" name="CASE TYPE" dataDxfId="101"/>
    <tableColumn id="7" name="SECTION" dataDxfId="100"/>
    <tableColumn id="8" name="AMOUNT" dataDxfId="99"/>
    <tableColumn id="9" name="BILL DATE" dataDxfId="98"/>
    <tableColumn id="10" name="SANCTION NO. &amp; DT" dataDxfId="97"/>
    <tableColumn id="11" name="PAYMENT DETAILS (CHEQUE/RTGS &amp; DATE)" dataDxfId="96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A1:K8" totalsRowShown="0" headerRowDxfId="95" dataDxfId="93" headerRowBorderDxfId="94" tableBorderDxfId="92" totalsRowBorderDxfId="91">
  <sortState ref="A2:K8">
    <sortCondition ref="E2:E8" customList="Jan,Feb,Mar,Apr,May,Jun,Jul,Aug,Sep,Oct,Nov,Dec"/>
    <sortCondition ref="D2:D8"/>
    <sortCondition ref="C2:C8"/>
  </sortState>
  <tableColumns count="11">
    <tableColumn id="1" name="S.NO" dataDxfId="90"/>
    <tableColumn id="2" name="CASE " dataDxfId="89"/>
    <tableColumn id="3" name="CASE NO" dataDxfId="88"/>
    <tableColumn id="4" name="YEAR" dataDxfId="87"/>
    <tableColumn id="5" name="MONTH" dataDxfId="86"/>
    <tableColumn id="6" name="CASE TYPE" dataDxfId="85"/>
    <tableColumn id="7" name="SECTION" dataDxfId="84"/>
    <tableColumn id="8" name="AMOUNT" dataDxfId="83"/>
    <tableColumn id="9" name="BILL DATE" dataDxfId="82"/>
    <tableColumn id="10" name="SANCTION NO. &amp; DT" dataDxfId="81"/>
    <tableColumn id="11" name="PAYMENT DETAILS (CHEQUE/RTGS &amp; DATE)" dataDxfId="80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A1:K5" totalsRowShown="0" headerRowDxfId="79" dataDxfId="77" headerRowBorderDxfId="78" tableBorderDxfId="76" totalsRowBorderDxfId="75">
  <sortState ref="A2:K5">
    <sortCondition ref="E2:E5" customList="Jan,Feb,Mar,Apr,May,Jun,Jul,Aug,Sep,Oct,Nov,Dec"/>
    <sortCondition ref="D2:D5"/>
    <sortCondition ref="C2:C5"/>
  </sortState>
  <tableColumns count="11">
    <tableColumn id="1" name="S.NO" dataDxfId="74"/>
    <tableColumn id="2" name="CASE " dataDxfId="73"/>
    <tableColumn id="3" name="CASE NO" dataDxfId="72"/>
    <tableColumn id="4" name="YEAR" dataDxfId="71"/>
    <tableColumn id="5" name="MONTH" dataDxfId="70"/>
    <tableColumn id="6" name="CASE TYPE" dataDxfId="69"/>
    <tableColumn id="7" name="SECTION" dataDxfId="68"/>
    <tableColumn id="8" name="AMOUNT" dataDxfId="67"/>
    <tableColumn id="9" name="BILL DATE" dataDxfId="66"/>
    <tableColumn id="10" name="SANCTION NO. &amp; DT" dataDxfId="65"/>
    <tableColumn id="11" name="PAYMENT DETAILS (CHEQUE/RTGS &amp; DATE)" dataDxfId="64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A1:K6" totalsRowShown="0" headerRowDxfId="63" dataDxfId="61" headerRowBorderDxfId="62" tableBorderDxfId="60" totalsRowBorderDxfId="59">
  <sortState ref="A2:K6">
    <sortCondition ref="E2:E6" customList="Jan,Feb,Mar,Apr,May,Jun,Jul,Aug,Sep,Oct,Nov,Dec"/>
    <sortCondition ref="D2:D6"/>
    <sortCondition ref="C2:C6"/>
  </sortState>
  <tableColumns count="11">
    <tableColumn id="1" name="S.NO" dataDxfId="58"/>
    <tableColumn id="2" name="CASE " dataDxfId="57"/>
    <tableColumn id="3" name="CASE NO" dataDxfId="56"/>
    <tableColumn id="4" name="YEAR" dataDxfId="55"/>
    <tableColumn id="5" name="MONTH" dataDxfId="54"/>
    <tableColumn id="6" name="CASE TYPE" dataDxfId="53"/>
    <tableColumn id="7" name="SECTION" dataDxfId="52"/>
    <tableColumn id="8" name="AMOUNT" dataDxfId="51"/>
    <tableColumn id="9" name="BILL DATE" dataDxfId="50"/>
    <tableColumn id="10" name="SANCTION NO. &amp; DT" dataDxfId="49"/>
    <tableColumn id="11" name="PAYMENT DETAILS (CHEQUE/RTGS &amp; DATE)" dataDxfId="48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A1:K3" totalsRowShown="0" headerRowDxfId="47" dataDxfId="45" headerRowBorderDxfId="46" tableBorderDxfId="44" totalsRowBorderDxfId="43">
  <sortState ref="A2:K3">
    <sortCondition ref="C2:C3"/>
  </sortState>
  <tableColumns count="11">
    <tableColumn id="1" name="S.NO" dataDxfId="42"/>
    <tableColumn id="2" name="CASE " dataDxfId="41"/>
    <tableColumn id="3" name="CASE NO" dataDxfId="40"/>
    <tableColumn id="4" name="YEAR" dataDxfId="39"/>
    <tableColumn id="5" name="MONTH" dataDxfId="38"/>
    <tableColumn id="6" name="CASE TYPE" dataDxfId="37"/>
    <tableColumn id="7" name="SECTION" dataDxfId="36"/>
    <tableColumn id="8" name="AMOUNT" dataDxfId="35"/>
    <tableColumn id="9" name="BILL DATE" dataDxfId="34"/>
    <tableColumn id="10" name="SANCTION NO. &amp; DT" dataDxfId="33"/>
    <tableColumn id="11" name="PAYMENT DETAILS (CHEQUE/RTGS &amp; DATE)" dataDxfId="32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A1:K2" totalsRowShown="0" headerRowDxfId="31" dataDxfId="29" headerRowBorderDxfId="30" tableBorderDxfId="28" totalsRowBorderDxfId="27">
  <tableColumns count="11">
    <tableColumn id="1" name="S.NO" dataDxfId="26"/>
    <tableColumn id="2" name="CASE " dataDxfId="25"/>
    <tableColumn id="3" name="CASE NO" dataDxfId="24"/>
    <tableColumn id="4" name="YEAR" dataDxfId="23"/>
    <tableColumn id="5" name="MONTH" dataDxfId="22"/>
    <tableColumn id="6" name="CASE TYPE" dataDxfId="21"/>
    <tableColumn id="7" name="SECTION" dataDxfId="20"/>
    <tableColumn id="8" name="AMOUNT" dataDxfId="19"/>
    <tableColumn id="9" name="BILL DATE" dataDxfId="18"/>
    <tableColumn id="10" name="SANCTION NO. &amp; DT" dataDxfId="17"/>
    <tableColumn id="11" name="PAYMENT DETAILS (CHEQUE/RTGS &amp; DATE)" dataDxfId="16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Table26" displayName="Table26" ref="A1:K2" totalsRowShown="0" headerRowDxfId="15" dataDxfId="13" headerRowBorderDxfId="14" tableBorderDxfId="12" totalsRowBorderDxfId="11"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K11" totalsRowShown="0" headerRowDxfId="383" dataDxfId="381" headerRowBorderDxfId="382" tableBorderDxfId="380" totalsRowBorderDxfId="379">
  <sortState ref="A2:K11">
    <sortCondition ref="E2:E11" customList="Jan,Feb,Mar,Apr,May,Jun,Jul,Aug,Sep,Oct,Nov,Dec"/>
    <sortCondition ref="D2:D11"/>
    <sortCondition ref="C2:C11"/>
  </sortState>
  <tableColumns count="11">
    <tableColumn id="1" name="S.NO" dataDxfId="378"/>
    <tableColumn id="2" name="CASE " dataDxfId="377"/>
    <tableColumn id="3" name="CASE NO" dataDxfId="376"/>
    <tableColumn id="4" name="YEAR" dataDxfId="375"/>
    <tableColumn id="5" name="MONTH" dataDxfId="374"/>
    <tableColumn id="6" name="CASE TYPE" dataDxfId="373"/>
    <tableColumn id="7" name="SECTION" dataDxfId="372"/>
    <tableColumn id="8" name="AMOUNT" dataDxfId="371"/>
    <tableColumn id="9" name="BILL DATE" dataDxfId="370"/>
    <tableColumn id="10" name="SANCTION NO. &amp; DT" dataDxfId="369"/>
    <tableColumn id="11" name="PAYMENT DETAILS (CHEQUE/RTGS &amp; DATE)" dataDxfId="36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K51" totalsRowShown="0" headerRowDxfId="367" dataDxfId="365" headerRowBorderDxfId="366" tableBorderDxfId="364" totalsRowBorderDxfId="363">
  <sortState ref="A2:K51">
    <sortCondition ref="E2:E51" customList="Jan,Feb,Mar,Apr,May,Jun,Jul,Aug,Sep,Oct,Nov,Dec"/>
    <sortCondition ref="D2:D51"/>
    <sortCondition ref="C2:C51"/>
  </sortState>
  <tableColumns count="11">
    <tableColumn id="1" name="S.NO" dataDxfId="362"/>
    <tableColumn id="2" name="CASE " dataDxfId="361"/>
    <tableColumn id="3" name="CASE NO" dataDxfId="360"/>
    <tableColumn id="4" name="YEAR" dataDxfId="359"/>
    <tableColumn id="5" name="MONTH" dataDxfId="358"/>
    <tableColumn id="6" name="CASE TYPE" dataDxfId="357"/>
    <tableColumn id="7" name="SECTION" dataDxfId="356"/>
    <tableColumn id="8" name="AMOUNT" dataDxfId="355"/>
    <tableColumn id="9" name="BILL DATE" dataDxfId="354"/>
    <tableColumn id="10" name="SANCTION NO. &amp; DT" dataDxfId="353"/>
    <tableColumn id="11" name="PAYMENT DETAILS (CHEQUE/RTGS &amp; DATE)" dataDxfId="35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K2" totalsRowShown="0" headerRowDxfId="351" dataDxfId="349" headerRowBorderDxfId="350" tableBorderDxfId="348" totalsRowBorderDxfId="347">
  <tableColumns count="11">
    <tableColumn id="1" name="S.NO" dataDxfId="346"/>
    <tableColumn id="2" name="CASE " dataDxfId="345"/>
    <tableColumn id="3" name="CASE NO" dataDxfId="344"/>
    <tableColumn id="4" name="YEAR" dataDxfId="343"/>
    <tableColumn id="5" name="MONTH" dataDxfId="342"/>
    <tableColumn id="6" name="CASE TYPE" dataDxfId="341"/>
    <tableColumn id="7" name="SECTION" dataDxfId="340"/>
    <tableColumn id="8" name="AMOUNT" dataDxfId="339"/>
    <tableColumn id="9" name="BILL DATE" dataDxfId="338"/>
    <tableColumn id="10" name="SANCTION NO. &amp; DT" dataDxfId="337"/>
    <tableColumn id="11" name="PAYMENT DETAILS (CHEQUE/RTGS &amp; DATE)" dataDxfId="3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K2" totalsRowShown="0" headerRowDxfId="335" dataDxfId="333" headerRowBorderDxfId="334" tableBorderDxfId="332" totalsRowBorderDxfId="331">
  <tableColumns count="11">
    <tableColumn id="1" name="S.NO" dataDxfId="330"/>
    <tableColumn id="2" name="CASE " dataDxfId="329"/>
    <tableColumn id="3" name="CASE NO" dataDxfId="328"/>
    <tableColumn id="4" name="YEAR" dataDxfId="327"/>
    <tableColumn id="5" name="MONTH" dataDxfId="326"/>
    <tableColumn id="6" name="CASE TYPE" dataDxfId="325"/>
    <tableColumn id="7" name="SECTION" dataDxfId="324"/>
    <tableColumn id="8" name="AMOUNT" dataDxfId="323"/>
    <tableColumn id="9" name="BILL DATE" dataDxfId="322"/>
    <tableColumn id="10" name="SANCTION NO. &amp; DT" dataDxfId="321"/>
    <tableColumn id="11" name="PAYMENT DETAILS (CHEQUE/RTGS &amp; DATE)" dataDxfId="32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K82" totalsRowShown="0" headerRowDxfId="319" dataDxfId="317" headerRowBorderDxfId="318" tableBorderDxfId="316" totalsRowBorderDxfId="315">
  <sortState ref="A2:K82">
    <sortCondition ref="E2:E82" customList="Jan,Feb,Mar,Apr,May,Jun,Jul,Aug,Sep,Oct,Nov,Dec"/>
    <sortCondition ref="D2:D82"/>
    <sortCondition ref="C2:C82"/>
  </sortState>
  <tableColumns count="11">
    <tableColumn id="1" name="S.NO" dataDxfId="314"/>
    <tableColumn id="2" name="CASE " dataDxfId="313"/>
    <tableColumn id="3" name="CASE NO" dataDxfId="312"/>
    <tableColumn id="4" name="YEAR" dataDxfId="311"/>
    <tableColumn id="5" name="MONTH" dataDxfId="310"/>
    <tableColumn id="6" name="CASE TYPE" dataDxfId="309"/>
    <tableColumn id="7" name="SECTION" dataDxfId="308"/>
    <tableColumn id="8" name="AMOUNT" dataDxfId="307"/>
    <tableColumn id="9" name="BILL DATE" dataDxfId="306"/>
    <tableColumn id="10" name="SANCTION NO. &amp; DT" dataDxfId="305"/>
    <tableColumn id="11" name="PAYMENT DETAILS (CHEQUE/RTGS &amp; DATE)" dataDxfId="30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K2" totalsRowShown="0" headerRowDxfId="303" dataDxfId="301" headerRowBorderDxfId="302" tableBorderDxfId="300" totalsRowBorderDxfId="299">
  <tableColumns count="11">
    <tableColumn id="1" name="S.NO" dataDxfId="298"/>
    <tableColumn id="2" name="CASE " dataDxfId="297"/>
    <tableColumn id="3" name="CASE NO" dataDxfId="296"/>
    <tableColumn id="4" name="YEAR" dataDxfId="295"/>
    <tableColumn id="5" name="MONTH" dataDxfId="294"/>
    <tableColumn id="6" name="CASE TYPE" dataDxfId="293"/>
    <tableColumn id="7" name="SECTION" dataDxfId="292"/>
    <tableColumn id="8" name="AMOUNT" dataDxfId="291"/>
    <tableColumn id="9" name="BILL DATE" dataDxfId="290"/>
    <tableColumn id="10" name="SANCTION NO. &amp; DT" dataDxfId="289"/>
    <tableColumn id="11" name="PAYMENT DETAILS (CHEQUE/RTGS &amp; DATE)" dataDxfId="28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K36" totalsRowShown="0" headerRowDxfId="287" dataDxfId="285" headerRowBorderDxfId="286" tableBorderDxfId="284" totalsRowBorderDxfId="283">
  <sortState ref="A2:K36">
    <sortCondition ref="E2:E36" customList="Jan,Feb,Mar,Apr,May,Jun,Jul,Aug,Sep,Oct,Nov,Dec"/>
    <sortCondition ref="D2:D36"/>
    <sortCondition ref="C2:C36"/>
  </sortState>
  <tableColumns count="11">
    <tableColumn id="1" name="S.NO" dataDxfId="282"/>
    <tableColumn id="2" name="CASE " dataDxfId="281"/>
    <tableColumn id="3" name="CASE NO" dataDxfId="280"/>
    <tableColumn id="4" name="YEAR" dataDxfId="279"/>
    <tableColumn id="5" name="MONTH" dataDxfId="278"/>
    <tableColumn id="6" name="CASE TYPE" dataDxfId="277"/>
    <tableColumn id="7" name="SECTION" dataDxfId="276"/>
    <tableColumn id="8" name="AMOUNT" dataDxfId="275"/>
    <tableColumn id="9" name="BILL DATE" dataDxfId="274"/>
    <tableColumn id="10" name="SANCTION NO. &amp; DT" dataDxfId="273"/>
    <tableColumn id="11" name="PAYMENT DETAILS (CHEQUE/RTGS &amp; DATE)" dataDxfId="27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4"/>
  <sheetViews>
    <sheetView tabSelected="1" workbookViewId="0">
      <selection activeCell="E1" sqref="E1"/>
    </sheetView>
  </sheetViews>
  <sheetFormatPr defaultRowHeight="15"/>
  <cols>
    <col min="1" max="1" width="8.42578125" customWidth="1"/>
    <col min="2" max="2" width="11.140625" bestFit="1" customWidth="1"/>
    <col min="3" max="3" width="11.85546875" customWidth="1"/>
    <col min="4" max="4" width="10.42578125" bestFit="1" customWidth="1"/>
    <col min="5" max="5" width="12.28515625" bestFit="1" customWidth="1"/>
    <col min="6" max="6" width="80.42578125" bestFit="1" customWidth="1"/>
    <col min="7" max="7" width="20.28515625" bestFit="1" customWidth="1"/>
    <col min="8" max="8" width="13.5703125" bestFit="1" customWidth="1"/>
    <col min="9" max="9" width="15.140625" bestFit="1" customWidth="1"/>
    <col min="10" max="10" width="24.140625" bestFit="1" customWidth="1"/>
    <col min="11" max="11" width="41.140625" bestFit="1" customWidth="1"/>
  </cols>
  <sheetData>
    <row r="1" spans="1:12" s="5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4"/>
    </row>
    <row r="2" spans="1:12">
      <c r="A2" s="6">
        <v>1</v>
      </c>
      <c r="B2" s="6" t="s">
        <v>11</v>
      </c>
      <c r="C2" s="6">
        <v>1295</v>
      </c>
      <c r="D2" s="6">
        <v>2002</v>
      </c>
      <c r="E2" s="6" t="s">
        <v>137</v>
      </c>
      <c r="F2" s="6" t="s">
        <v>12</v>
      </c>
      <c r="G2" s="6" t="s">
        <v>13</v>
      </c>
      <c r="H2" s="6">
        <v>5000</v>
      </c>
      <c r="I2" s="7">
        <v>44742</v>
      </c>
      <c r="J2" s="6"/>
      <c r="K2" s="6"/>
    </row>
    <row r="3" spans="1:12">
      <c r="A3" s="6">
        <f t="shared" ref="A3:A66" si="0">A2+1</f>
        <v>2</v>
      </c>
      <c r="B3" s="6" t="s">
        <v>11</v>
      </c>
      <c r="C3" s="6">
        <v>3552</v>
      </c>
      <c r="D3" s="6">
        <v>2003</v>
      </c>
      <c r="E3" s="6" t="s">
        <v>137</v>
      </c>
      <c r="F3" s="6" t="s">
        <v>12</v>
      </c>
      <c r="G3" s="6" t="s">
        <v>14</v>
      </c>
      <c r="H3" s="6">
        <v>5000</v>
      </c>
      <c r="I3" s="7">
        <v>44742</v>
      </c>
      <c r="J3" s="6"/>
      <c r="K3" s="6"/>
    </row>
    <row r="4" spans="1:12">
      <c r="A4" s="6">
        <f t="shared" si="0"/>
        <v>3</v>
      </c>
      <c r="B4" s="6" t="s">
        <v>11</v>
      </c>
      <c r="C4" s="6">
        <v>997</v>
      </c>
      <c r="D4" s="6">
        <v>2004</v>
      </c>
      <c r="E4" s="6" t="s">
        <v>137</v>
      </c>
      <c r="F4" s="6" t="s">
        <v>12</v>
      </c>
      <c r="G4" s="6" t="s">
        <v>13</v>
      </c>
      <c r="H4" s="6">
        <v>5000</v>
      </c>
      <c r="I4" s="7">
        <v>44742</v>
      </c>
      <c r="J4" s="6"/>
      <c r="K4" s="6"/>
    </row>
    <row r="5" spans="1:12">
      <c r="A5" s="6">
        <f t="shared" si="0"/>
        <v>4</v>
      </c>
      <c r="B5" s="6" t="s">
        <v>15</v>
      </c>
      <c r="C5" s="6">
        <v>14185</v>
      </c>
      <c r="D5" s="6">
        <v>2006</v>
      </c>
      <c r="E5" s="6" t="s">
        <v>137</v>
      </c>
      <c r="F5" s="6" t="s">
        <v>12</v>
      </c>
      <c r="G5" s="6" t="s">
        <v>16</v>
      </c>
      <c r="H5" s="6">
        <v>5000</v>
      </c>
      <c r="I5" s="7">
        <v>44742</v>
      </c>
      <c r="J5" s="6"/>
      <c r="K5" s="6"/>
    </row>
    <row r="6" spans="1:12">
      <c r="A6" s="6">
        <f t="shared" si="0"/>
        <v>5</v>
      </c>
      <c r="B6" s="6" t="s">
        <v>17</v>
      </c>
      <c r="C6" s="6">
        <v>795</v>
      </c>
      <c r="D6" s="6">
        <v>2007</v>
      </c>
      <c r="E6" s="6" t="s">
        <v>137</v>
      </c>
      <c r="F6" s="6" t="s">
        <v>12</v>
      </c>
      <c r="G6" s="6" t="s">
        <v>18</v>
      </c>
      <c r="H6" s="6">
        <v>5000</v>
      </c>
      <c r="I6" s="7">
        <v>44742</v>
      </c>
      <c r="J6" s="6"/>
      <c r="K6" s="6"/>
    </row>
    <row r="7" spans="1:12">
      <c r="A7" s="6">
        <f t="shared" si="0"/>
        <v>6</v>
      </c>
      <c r="B7" s="6" t="s">
        <v>15</v>
      </c>
      <c r="C7" s="6">
        <v>10288</v>
      </c>
      <c r="D7" s="6">
        <v>2009</v>
      </c>
      <c r="E7" s="6" t="s">
        <v>137</v>
      </c>
      <c r="F7" s="7" t="s">
        <v>12</v>
      </c>
      <c r="G7" s="6" t="s">
        <v>19</v>
      </c>
      <c r="H7" s="6">
        <v>5000</v>
      </c>
      <c r="I7" s="7">
        <v>44742</v>
      </c>
      <c r="J7" s="6"/>
      <c r="K7" s="6"/>
    </row>
    <row r="8" spans="1:12">
      <c r="A8" s="6">
        <f t="shared" si="0"/>
        <v>7</v>
      </c>
      <c r="B8" s="6" t="s">
        <v>17</v>
      </c>
      <c r="C8" s="6">
        <v>653</v>
      </c>
      <c r="D8" s="6">
        <v>2013</v>
      </c>
      <c r="E8" s="6" t="s">
        <v>137</v>
      </c>
      <c r="F8" s="6" t="s">
        <v>12</v>
      </c>
      <c r="G8" s="6" t="s">
        <v>18</v>
      </c>
      <c r="H8" s="6">
        <v>5000</v>
      </c>
      <c r="I8" s="7">
        <v>44742</v>
      </c>
      <c r="J8" s="6"/>
      <c r="K8" s="6"/>
    </row>
    <row r="9" spans="1:12">
      <c r="A9" s="6">
        <f t="shared" si="0"/>
        <v>8</v>
      </c>
      <c r="B9" s="6" t="s">
        <v>20</v>
      </c>
      <c r="C9" s="6">
        <v>125</v>
      </c>
      <c r="D9" s="6">
        <v>2017</v>
      </c>
      <c r="E9" s="6" t="s">
        <v>137</v>
      </c>
      <c r="F9" s="8" t="s">
        <v>12</v>
      </c>
      <c r="G9" s="6" t="s">
        <v>21</v>
      </c>
      <c r="H9" s="6">
        <v>5000</v>
      </c>
      <c r="I9" s="7">
        <v>44742</v>
      </c>
      <c r="J9" s="6"/>
      <c r="K9" s="6"/>
    </row>
    <row r="10" spans="1:12">
      <c r="A10" s="6">
        <f t="shared" si="0"/>
        <v>9</v>
      </c>
      <c r="B10" s="6" t="s">
        <v>15</v>
      </c>
      <c r="C10" s="6">
        <v>20561</v>
      </c>
      <c r="D10" s="6">
        <v>2019</v>
      </c>
      <c r="E10" s="6" t="s">
        <v>137</v>
      </c>
      <c r="F10" s="6" t="s">
        <v>12</v>
      </c>
      <c r="G10" s="6" t="s">
        <v>22</v>
      </c>
      <c r="H10" s="6">
        <v>5000</v>
      </c>
      <c r="I10" s="7">
        <v>44742</v>
      </c>
      <c r="J10" s="6"/>
      <c r="K10" s="6"/>
    </row>
    <row r="11" spans="1:12">
      <c r="A11" s="6">
        <f t="shared" si="0"/>
        <v>10</v>
      </c>
      <c r="B11" s="6" t="s">
        <v>15</v>
      </c>
      <c r="C11" s="6">
        <v>22127</v>
      </c>
      <c r="D11" s="6">
        <v>2019</v>
      </c>
      <c r="E11" s="6" t="s">
        <v>137</v>
      </c>
      <c r="F11" s="6" t="s">
        <v>12</v>
      </c>
      <c r="G11" s="6" t="s">
        <v>23</v>
      </c>
      <c r="H11" s="6">
        <v>5000</v>
      </c>
      <c r="I11" s="7">
        <v>44742</v>
      </c>
      <c r="J11" s="6"/>
      <c r="K11" s="6"/>
    </row>
    <row r="12" spans="1:12">
      <c r="A12" s="6">
        <f t="shared" si="0"/>
        <v>11</v>
      </c>
      <c r="B12" s="6" t="s">
        <v>15</v>
      </c>
      <c r="C12" s="6">
        <v>15430</v>
      </c>
      <c r="D12" s="6">
        <v>2020</v>
      </c>
      <c r="E12" s="6" t="s">
        <v>137</v>
      </c>
      <c r="F12" s="6" t="s">
        <v>24</v>
      </c>
      <c r="G12" s="6" t="s">
        <v>25</v>
      </c>
      <c r="H12" s="6">
        <v>12000</v>
      </c>
      <c r="I12" s="7">
        <v>44867</v>
      </c>
      <c r="J12" s="6"/>
      <c r="K12" s="6"/>
    </row>
    <row r="13" spans="1:12">
      <c r="A13" s="6">
        <f t="shared" si="0"/>
        <v>12</v>
      </c>
      <c r="B13" s="6" t="s">
        <v>15</v>
      </c>
      <c r="C13" s="6">
        <v>20816</v>
      </c>
      <c r="D13" s="6">
        <v>2020</v>
      </c>
      <c r="E13" s="6" t="s">
        <v>137</v>
      </c>
      <c r="F13" s="6" t="s">
        <v>24</v>
      </c>
      <c r="G13" s="6" t="s">
        <v>21</v>
      </c>
      <c r="H13" s="6">
        <v>12000</v>
      </c>
      <c r="I13" s="7">
        <v>44867</v>
      </c>
      <c r="J13" s="6"/>
      <c r="K13" s="6"/>
    </row>
    <row r="14" spans="1:12">
      <c r="A14" s="6">
        <f t="shared" si="0"/>
        <v>13</v>
      </c>
      <c r="B14" s="6" t="s">
        <v>15</v>
      </c>
      <c r="C14" s="6">
        <v>19101</v>
      </c>
      <c r="D14" s="6">
        <v>2021</v>
      </c>
      <c r="E14" s="6" t="s">
        <v>137</v>
      </c>
      <c r="F14" s="6" t="s">
        <v>26</v>
      </c>
      <c r="G14" s="6" t="s">
        <v>27</v>
      </c>
      <c r="H14" s="6">
        <v>10000</v>
      </c>
      <c r="I14" s="7">
        <v>44867</v>
      </c>
      <c r="J14" s="6"/>
      <c r="K14" s="6"/>
    </row>
    <row r="15" spans="1:12">
      <c r="A15" s="6">
        <f t="shared" si="0"/>
        <v>14</v>
      </c>
      <c r="B15" s="6" t="s">
        <v>15</v>
      </c>
      <c r="C15" s="6">
        <v>21638</v>
      </c>
      <c r="D15" s="6">
        <v>2021</v>
      </c>
      <c r="E15" s="6" t="s">
        <v>137</v>
      </c>
      <c r="F15" s="6" t="s">
        <v>12</v>
      </c>
      <c r="G15" s="6" t="s">
        <v>28</v>
      </c>
      <c r="H15" s="6">
        <v>5000</v>
      </c>
      <c r="I15" s="7">
        <v>44742</v>
      </c>
      <c r="J15" s="6"/>
      <c r="K15" s="6"/>
    </row>
    <row r="16" spans="1:12">
      <c r="A16" s="6">
        <f t="shared" si="0"/>
        <v>15</v>
      </c>
      <c r="B16" s="6" t="s">
        <v>15</v>
      </c>
      <c r="C16" s="6">
        <v>31170</v>
      </c>
      <c r="D16" s="6">
        <v>2021</v>
      </c>
      <c r="E16" s="6" t="s">
        <v>137</v>
      </c>
      <c r="F16" s="6" t="s">
        <v>24</v>
      </c>
      <c r="G16" s="6" t="s">
        <v>28</v>
      </c>
      <c r="H16" s="6">
        <v>12000</v>
      </c>
      <c r="I16" s="7">
        <v>44867</v>
      </c>
      <c r="J16" s="6"/>
      <c r="K16" s="6"/>
    </row>
    <row r="17" spans="1:11">
      <c r="A17" s="6">
        <f t="shared" si="0"/>
        <v>16</v>
      </c>
      <c r="B17" s="6" t="s">
        <v>15</v>
      </c>
      <c r="C17" s="6">
        <v>33891</v>
      </c>
      <c r="D17" s="6">
        <v>2021</v>
      </c>
      <c r="E17" s="6" t="s">
        <v>137</v>
      </c>
      <c r="F17" s="6" t="s">
        <v>24</v>
      </c>
      <c r="G17" s="6" t="s">
        <v>29</v>
      </c>
      <c r="H17" s="6">
        <v>12000</v>
      </c>
      <c r="I17" s="7">
        <v>44867</v>
      </c>
      <c r="J17" s="6"/>
      <c r="K17" s="6"/>
    </row>
    <row r="18" spans="1:11">
      <c r="A18" s="6">
        <f t="shared" si="0"/>
        <v>17</v>
      </c>
      <c r="B18" s="6" t="s">
        <v>15</v>
      </c>
      <c r="C18" s="6">
        <v>33913</v>
      </c>
      <c r="D18" s="6">
        <v>2021</v>
      </c>
      <c r="E18" s="6" t="s">
        <v>137</v>
      </c>
      <c r="F18" s="6" t="s">
        <v>24</v>
      </c>
      <c r="G18" s="6" t="s">
        <v>28</v>
      </c>
      <c r="H18" s="6">
        <v>12000</v>
      </c>
      <c r="I18" s="7">
        <v>44867</v>
      </c>
      <c r="J18" s="6"/>
      <c r="K18" s="6"/>
    </row>
    <row r="19" spans="1:11">
      <c r="A19" s="6">
        <f t="shared" si="0"/>
        <v>18</v>
      </c>
      <c r="B19" s="6" t="s">
        <v>20</v>
      </c>
      <c r="C19" s="6">
        <v>44</v>
      </c>
      <c r="D19" s="6">
        <v>2022</v>
      </c>
      <c r="E19" s="6" t="s">
        <v>137</v>
      </c>
      <c r="F19" s="6" t="s">
        <v>26</v>
      </c>
      <c r="G19" s="6" t="s">
        <v>30</v>
      </c>
      <c r="H19" s="6">
        <v>10000</v>
      </c>
      <c r="I19" s="7">
        <v>44867</v>
      </c>
      <c r="J19" s="6"/>
      <c r="K19" s="6"/>
    </row>
    <row r="20" spans="1:11">
      <c r="A20" s="6">
        <f t="shared" si="0"/>
        <v>19</v>
      </c>
      <c r="B20" s="6" t="s">
        <v>31</v>
      </c>
      <c r="C20" s="6">
        <v>349</v>
      </c>
      <c r="D20" s="6">
        <v>2022</v>
      </c>
      <c r="E20" s="6" t="s">
        <v>137</v>
      </c>
      <c r="F20" s="6" t="s">
        <v>32</v>
      </c>
      <c r="G20" s="6" t="s">
        <v>25</v>
      </c>
      <c r="H20" s="6">
        <v>2500</v>
      </c>
      <c r="I20" s="7">
        <v>44742</v>
      </c>
      <c r="J20" s="6"/>
      <c r="K20" s="6"/>
    </row>
    <row r="21" spans="1:11">
      <c r="A21" s="6">
        <f t="shared" si="0"/>
        <v>20</v>
      </c>
      <c r="B21" s="6" t="s">
        <v>15</v>
      </c>
      <c r="C21" s="6">
        <v>392</v>
      </c>
      <c r="D21" s="6">
        <v>2022</v>
      </c>
      <c r="E21" s="6" t="s">
        <v>137</v>
      </c>
      <c r="F21" s="6" t="s">
        <v>24</v>
      </c>
      <c r="G21" s="6" t="s">
        <v>28</v>
      </c>
      <c r="H21" s="6">
        <v>12000</v>
      </c>
      <c r="I21" s="7">
        <v>44867</v>
      </c>
      <c r="J21" s="6"/>
      <c r="K21" s="6"/>
    </row>
    <row r="22" spans="1:11">
      <c r="A22" s="6">
        <f t="shared" si="0"/>
        <v>21</v>
      </c>
      <c r="B22" s="6" t="s">
        <v>15</v>
      </c>
      <c r="C22" s="6">
        <v>479</v>
      </c>
      <c r="D22" s="6">
        <v>2022</v>
      </c>
      <c r="E22" s="6" t="s">
        <v>137</v>
      </c>
      <c r="F22" s="6" t="s">
        <v>24</v>
      </c>
      <c r="G22" s="6" t="s">
        <v>28</v>
      </c>
      <c r="H22" s="6">
        <v>12000</v>
      </c>
      <c r="I22" s="7">
        <v>44867</v>
      </c>
      <c r="J22" s="6"/>
      <c r="K22" s="6"/>
    </row>
    <row r="23" spans="1:11">
      <c r="A23" s="6">
        <f t="shared" si="0"/>
        <v>22</v>
      </c>
      <c r="B23" s="6" t="s">
        <v>33</v>
      </c>
      <c r="C23" s="6">
        <v>486</v>
      </c>
      <c r="D23" s="6">
        <v>2022</v>
      </c>
      <c r="E23" s="6" t="s">
        <v>137</v>
      </c>
      <c r="F23" s="6" t="s">
        <v>12</v>
      </c>
      <c r="G23" s="6" t="s">
        <v>25</v>
      </c>
      <c r="H23" s="6">
        <v>5000</v>
      </c>
      <c r="I23" s="7">
        <v>44742</v>
      </c>
      <c r="J23" s="6"/>
      <c r="K23" s="6"/>
    </row>
    <row r="24" spans="1:11">
      <c r="A24" s="6">
        <f t="shared" si="0"/>
        <v>23</v>
      </c>
      <c r="B24" s="6" t="s">
        <v>33</v>
      </c>
      <c r="C24" s="6">
        <v>486</v>
      </c>
      <c r="D24" s="6">
        <v>2022</v>
      </c>
      <c r="E24" s="6" t="s">
        <v>137</v>
      </c>
      <c r="F24" s="6" t="s">
        <v>26</v>
      </c>
      <c r="G24" s="6" t="s">
        <v>25</v>
      </c>
      <c r="H24" s="6">
        <v>10000</v>
      </c>
      <c r="I24" s="7">
        <v>44867</v>
      </c>
      <c r="J24" s="6"/>
      <c r="K24" s="6"/>
    </row>
    <row r="25" spans="1:11">
      <c r="A25" s="6">
        <f t="shared" si="0"/>
        <v>24</v>
      </c>
      <c r="B25" s="6" t="s">
        <v>33</v>
      </c>
      <c r="C25" s="6">
        <v>495</v>
      </c>
      <c r="D25" s="6">
        <v>2022</v>
      </c>
      <c r="E25" s="6" t="s">
        <v>137</v>
      </c>
      <c r="F25" s="6" t="s">
        <v>12</v>
      </c>
      <c r="G25" s="6" t="s">
        <v>25</v>
      </c>
      <c r="H25" s="6">
        <v>5000</v>
      </c>
      <c r="I25" s="7">
        <v>44742</v>
      </c>
      <c r="J25" s="6"/>
      <c r="K25" s="6"/>
    </row>
    <row r="26" spans="1:11">
      <c r="A26" s="6">
        <f t="shared" si="0"/>
        <v>25</v>
      </c>
      <c r="B26" s="6" t="s">
        <v>33</v>
      </c>
      <c r="C26" s="6">
        <v>495</v>
      </c>
      <c r="D26" s="6">
        <v>2022</v>
      </c>
      <c r="E26" s="6" t="s">
        <v>137</v>
      </c>
      <c r="F26" s="6" t="s">
        <v>26</v>
      </c>
      <c r="G26" s="6" t="s">
        <v>25</v>
      </c>
      <c r="H26" s="6">
        <v>10000</v>
      </c>
      <c r="I26" s="7">
        <v>44867</v>
      </c>
      <c r="J26" s="6"/>
      <c r="K26" s="6"/>
    </row>
    <row r="27" spans="1:11">
      <c r="A27" s="6">
        <f t="shared" si="0"/>
        <v>26</v>
      </c>
      <c r="B27" s="6" t="s">
        <v>15</v>
      </c>
      <c r="C27" s="6">
        <v>1191</v>
      </c>
      <c r="D27" s="6">
        <v>2022</v>
      </c>
      <c r="E27" s="6" t="s">
        <v>137</v>
      </c>
      <c r="F27" s="6" t="s">
        <v>12</v>
      </c>
      <c r="G27" s="6" t="s">
        <v>18</v>
      </c>
      <c r="H27" s="6">
        <v>5000</v>
      </c>
      <c r="I27" s="7">
        <v>44742</v>
      </c>
      <c r="J27" s="6"/>
      <c r="K27" s="6"/>
    </row>
    <row r="28" spans="1:11">
      <c r="A28" s="6">
        <f t="shared" si="0"/>
        <v>27</v>
      </c>
      <c r="B28" s="6" t="s">
        <v>15</v>
      </c>
      <c r="C28" s="6">
        <v>1191</v>
      </c>
      <c r="D28" s="6">
        <v>2022</v>
      </c>
      <c r="E28" s="6" t="s">
        <v>137</v>
      </c>
      <c r="F28" s="6" t="s">
        <v>26</v>
      </c>
      <c r="G28" s="6" t="s">
        <v>18</v>
      </c>
      <c r="H28" s="6">
        <v>10000</v>
      </c>
      <c r="I28" s="7">
        <v>44867</v>
      </c>
      <c r="J28" s="6"/>
      <c r="K28" s="6"/>
    </row>
    <row r="29" spans="1:11">
      <c r="A29" s="6">
        <f t="shared" si="0"/>
        <v>28</v>
      </c>
      <c r="B29" s="6" t="s">
        <v>15</v>
      </c>
      <c r="C29" s="6">
        <v>1229</v>
      </c>
      <c r="D29" s="6">
        <v>2022</v>
      </c>
      <c r="E29" s="6" t="s">
        <v>137</v>
      </c>
      <c r="F29" s="6" t="s">
        <v>24</v>
      </c>
      <c r="G29" s="6" t="s">
        <v>28</v>
      </c>
      <c r="H29" s="6">
        <v>12000</v>
      </c>
      <c r="I29" s="7">
        <v>44867</v>
      </c>
      <c r="J29" s="6"/>
      <c r="K29" s="6"/>
    </row>
    <row r="30" spans="1:11">
      <c r="A30" s="6">
        <f t="shared" si="0"/>
        <v>29</v>
      </c>
      <c r="B30" s="6" t="s">
        <v>15</v>
      </c>
      <c r="C30" s="6">
        <v>3366</v>
      </c>
      <c r="D30" s="6">
        <v>2022</v>
      </c>
      <c r="E30" s="6" t="s">
        <v>137</v>
      </c>
      <c r="F30" s="6" t="s">
        <v>26</v>
      </c>
      <c r="G30" s="6" t="s">
        <v>34</v>
      </c>
      <c r="H30" s="6">
        <v>10000</v>
      </c>
      <c r="I30" s="7">
        <v>44867</v>
      </c>
      <c r="J30" s="6"/>
      <c r="K30" s="6"/>
    </row>
    <row r="31" spans="1:11">
      <c r="A31" s="6">
        <f t="shared" si="0"/>
        <v>30</v>
      </c>
      <c r="B31" s="6" t="s">
        <v>15</v>
      </c>
      <c r="C31" s="6">
        <v>6361</v>
      </c>
      <c r="D31" s="6">
        <v>2022</v>
      </c>
      <c r="E31" s="6" t="s">
        <v>137</v>
      </c>
      <c r="F31" s="6" t="s">
        <v>24</v>
      </c>
      <c r="G31" s="6" t="s">
        <v>35</v>
      </c>
      <c r="H31" s="6">
        <v>12000</v>
      </c>
      <c r="I31" s="7">
        <v>44867</v>
      </c>
      <c r="J31" s="6"/>
      <c r="K31" s="6"/>
    </row>
    <row r="32" spans="1:11">
      <c r="A32" s="6">
        <f t="shared" si="0"/>
        <v>31</v>
      </c>
      <c r="B32" s="6" t="s">
        <v>15</v>
      </c>
      <c r="C32" s="6">
        <v>7032</v>
      </c>
      <c r="D32" s="6">
        <v>2022</v>
      </c>
      <c r="E32" s="6" t="s">
        <v>137</v>
      </c>
      <c r="F32" s="6" t="s">
        <v>24</v>
      </c>
      <c r="G32" s="6" t="s">
        <v>25</v>
      </c>
      <c r="H32" s="6">
        <v>12000</v>
      </c>
      <c r="I32" s="7">
        <v>44867</v>
      </c>
      <c r="J32" s="6"/>
      <c r="K32" s="6"/>
    </row>
    <row r="33" spans="1:11">
      <c r="A33" s="6">
        <f t="shared" si="0"/>
        <v>32</v>
      </c>
      <c r="B33" s="6" t="s">
        <v>15</v>
      </c>
      <c r="C33" s="6">
        <v>7950</v>
      </c>
      <c r="D33" s="6">
        <v>2022</v>
      </c>
      <c r="E33" s="6" t="s">
        <v>137</v>
      </c>
      <c r="F33" s="6" t="s">
        <v>24</v>
      </c>
      <c r="G33" s="6" t="s">
        <v>25</v>
      </c>
      <c r="H33" s="6">
        <v>12000</v>
      </c>
      <c r="I33" s="7">
        <v>44867</v>
      </c>
      <c r="J33" s="6"/>
      <c r="K33" s="6"/>
    </row>
    <row r="34" spans="1:11">
      <c r="A34" s="6">
        <f t="shared" si="0"/>
        <v>33</v>
      </c>
      <c r="B34" s="6" t="s">
        <v>15</v>
      </c>
      <c r="C34" s="6">
        <v>8439</v>
      </c>
      <c r="D34" s="6">
        <v>2022</v>
      </c>
      <c r="E34" s="6" t="s">
        <v>137</v>
      </c>
      <c r="F34" s="6" t="s">
        <v>26</v>
      </c>
      <c r="G34" s="6" t="s">
        <v>13</v>
      </c>
      <c r="H34" s="6">
        <v>10000</v>
      </c>
      <c r="I34" s="7">
        <v>44867</v>
      </c>
      <c r="J34" s="6"/>
      <c r="K34" s="6"/>
    </row>
    <row r="35" spans="1:11">
      <c r="A35" s="6">
        <f t="shared" si="0"/>
        <v>34</v>
      </c>
      <c r="B35" s="6" t="s">
        <v>15</v>
      </c>
      <c r="C35" s="6">
        <v>8935</v>
      </c>
      <c r="D35" s="6">
        <v>2022</v>
      </c>
      <c r="E35" s="6" t="s">
        <v>137</v>
      </c>
      <c r="F35" s="6" t="s">
        <v>26</v>
      </c>
      <c r="G35" s="6" t="s">
        <v>29</v>
      </c>
      <c r="H35" s="6">
        <v>10000</v>
      </c>
      <c r="I35" s="7">
        <v>44867</v>
      </c>
      <c r="J35" s="6"/>
      <c r="K35" s="6"/>
    </row>
    <row r="36" spans="1:11">
      <c r="A36" s="6">
        <f t="shared" si="0"/>
        <v>35</v>
      </c>
      <c r="B36" s="6" t="s">
        <v>15</v>
      </c>
      <c r="C36" s="6">
        <v>8989</v>
      </c>
      <c r="D36" s="6">
        <v>2022</v>
      </c>
      <c r="E36" s="6" t="s">
        <v>137</v>
      </c>
      <c r="F36" s="6" t="s">
        <v>26</v>
      </c>
      <c r="G36" s="6" t="s">
        <v>29</v>
      </c>
      <c r="H36" s="6">
        <v>10000</v>
      </c>
      <c r="I36" s="7">
        <v>44867</v>
      </c>
      <c r="J36" s="6"/>
      <c r="K36" s="6"/>
    </row>
    <row r="37" spans="1:11">
      <c r="A37" s="6">
        <f t="shared" si="0"/>
        <v>36</v>
      </c>
      <c r="B37" s="6" t="s">
        <v>15</v>
      </c>
      <c r="C37" s="6">
        <v>9034</v>
      </c>
      <c r="D37" s="6">
        <v>2022</v>
      </c>
      <c r="E37" s="6" t="s">
        <v>137</v>
      </c>
      <c r="F37" s="6" t="s">
        <v>26</v>
      </c>
      <c r="G37" s="6" t="s">
        <v>13</v>
      </c>
      <c r="H37" s="6">
        <v>10000</v>
      </c>
      <c r="I37" s="7">
        <v>44867</v>
      </c>
      <c r="J37" s="6"/>
      <c r="K37" s="6"/>
    </row>
    <row r="38" spans="1:11">
      <c r="A38" s="6">
        <f t="shared" si="0"/>
        <v>37</v>
      </c>
      <c r="B38" s="6" t="s">
        <v>15</v>
      </c>
      <c r="C38" s="6">
        <v>9328</v>
      </c>
      <c r="D38" s="6">
        <v>2022</v>
      </c>
      <c r="E38" s="6" t="s">
        <v>137</v>
      </c>
      <c r="F38" s="6" t="s">
        <v>26</v>
      </c>
      <c r="G38" s="6" t="s">
        <v>29</v>
      </c>
      <c r="H38" s="6">
        <v>10000</v>
      </c>
      <c r="I38" s="7">
        <v>44867</v>
      </c>
      <c r="J38" s="6"/>
      <c r="K38" s="6"/>
    </row>
    <row r="39" spans="1:11">
      <c r="A39" s="6">
        <f t="shared" si="0"/>
        <v>38</v>
      </c>
      <c r="B39" s="6" t="s">
        <v>15</v>
      </c>
      <c r="C39" s="6">
        <v>10032</v>
      </c>
      <c r="D39" s="6">
        <v>2022</v>
      </c>
      <c r="E39" s="6" t="s">
        <v>137</v>
      </c>
      <c r="F39" s="6" t="s">
        <v>26</v>
      </c>
      <c r="G39" s="6" t="s">
        <v>13</v>
      </c>
      <c r="H39" s="6">
        <v>10000</v>
      </c>
      <c r="I39" s="7">
        <v>44867</v>
      </c>
      <c r="J39" s="6"/>
      <c r="K39" s="6"/>
    </row>
    <row r="40" spans="1:11">
      <c r="A40" s="6">
        <f t="shared" si="0"/>
        <v>39</v>
      </c>
      <c r="B40" s="6" t="s">
        <v>15</v>
      </c>
      <c r="C40" s="6">
        <v>12749</v>
      </c>
      <c r="D40" s="6">
        <v>2022</v>
      </c>
      <c r="E40" s="6" t="s">
        <v>137</v>
      </c>
      <c r="F40" s="6" t="s">
        <v>36</v>
      </c>
      <c r="G40" s="6" t="s">
        <v>37</v>
      </c>
      <c r="H40" s="6">
        <v>12000</v>
      </c>
      <c r="I40" s="7">
        <v>44867</v>
      </c>
      <c r="J40" s="6"/>
      <c r="K40" s="6"/>
    </row>
    <row r="41" spans="1:11">
      <c r="A41" s="6">
        <f t="shared" si="0"/>
        <v>40</v>
      </c>
      <c r="B41" s="6" t="s">
        <v>15</v>
      </c>
      <c r="C41" s="6">
        <v>13108</v>
      </c>
      <c r="D41" s="6">
        <v>2022</v>
      </c>
      <c r="E41" s="6" t="s">
        <v>137</v>
      </c>
      <c r="F41" s="6" t="s">
        <v>24</v>
      </c>
      <c r="G41" s="6" t="s">
        <v>25</v>
      </c>
      <c r="H41" s="6">
        <v>12000</v>
      </c>
      <c r="I41" s="7">
        <v>44867</v>
      </c>
      <c r="J41" s="6"/>
      <c r="K41" s="6"/>
    </row>
    <row r="42" spans="1:11">
      <c r="A42" s="6">
        <f t="shared" si="0"/>
        <v>41</v>
      </c>
      <c r="B42" s="6" t="s">
        <v>15</v>
      </c>
      <c r="C42" s="6">
        <v>13127</v>
      </c>
      <c r="D42" s="6">
        <v>2022</v>
      </c>
      <c r="E42" s="6" t="s">
        <v>137</v>
      </c>
      <c r="F42" s="6" t="s">
        <v>24</v>
      </c>
      <c r="G42" s="6" t="s">
        <v>28</v>
      </c>
      <c r="H42" s="6">
        <v>12000</v>
      </c>
      <c r="I42" s="7">
        <v>44867</v>
      </c>
      <c r="J42" s="6"/>
      <c r="K42" s="6"/>
    </row>
    <row r="43" spans="1:11">
      <c r="A43" s="6">
        <f t="shared" si="0"/>
        <v>42</v>
      </c>
      <c r="B43" s="6" t="s">
        <v>15</v>
      </c>
      <c r="C43" s="6">
        <v>14904</v>
      </c>
      <c r="D43" s="6">
        <v>2022</v>
      </c>
      <c r="E43" s="6" t="s">
        <v>137</v>
      </c>
      <c r="F43" s="6" t="s">
        <v>12</v>
      </c>
      <c r="G43" s="6" t="s">
        <v>37</v>
      </c>
      <c r="H43" s="6">
        <v>5000</v>
      </c>
      <c r="I43" s="7">
        <v>44742</v>
      </c>
      <c r="J43" s="6"/>
      <c r="K43" s="6"/>
    </row>
    <row r="44" spans="1:11">
      <c r="A44" s="6">
        <f t="shared" si="0"/>
        <v>43</v>
      </c>
      <c r="B44" s="6" t="s">
        <v>15</v>
      </c>
      <c r="C44" s="6">
        <v>15539</v>
      </c>
      <c r="D44" s="6">
        <v>2022</v>
      </c>
      <c r="E44" s="6" t="s">
        <v>137</v>
      </c>
      <c r="F44" s="6" t="s">
        <v>26</v>
      </c>
      <c r="G44" s="6" t="s">
        <v>30</v>
      </c>
      <c r="H44" s="6">
        <v>10000</v>
      </c>
      <c r="I44" s="7">
        <v>44867</v>
      </c>
      <c r="J44" s="6"/>
      <c r="K44" s="6"/>
    </row>
    <row r="45" spans="1:11">
      <c r="A45" s="6">
        <f t="shared" si="0"/>
        <v>44</v>
      </c>
      <c r="B45" s="6" t="s">
        <v>15</v>
      </c>
      <c r="C45" s="6">
        <v>15569</v>
      </c>
      <c r="D45" s="6">
        <v>2022</v>
      </c>
      <c r="E45" s="6" t="s">
        <v>137</v>
      </c>
      <c r="F45" s="6" t="s">
        <v>24</v>
      </c>
      <c r="G45" s="6" t="s">
        <v>35</v>
      </c>
      <c r="H45" s="6">
        <v>12000</v>
      </c>
      <c r="I45" s="7">
        <v>44867</v>
      </c>
      <c r="J45" s="6"/>
      <c r="K45" s="6"/>
    </row>
    <row r="46" spans="1:11">
      <c r="A46" s="6">
        <f t="shared" si="0"/>
        <v>45</v>
      </c>
      <c r="B46" s="6" t="s">
        <v>15</v>
      </c>
      <c r="C46" s="6">
        <v>16784</v>
      </c>
      <c r="D46" s="6">
        <v>2022</v>
      </c>
      <c r="E46" s="6" t="s">
        <v>137</v>
      </c>
      <c r="F46" s="6" t="s">
        <v>24</v>
      </c>
      <c r="G46" s="6" t="s">
        <v>38</v>
      </c>
      <c r="H46" s="6">
        <v>12000</v>
      </c>
      <c r="I46" s="7">
        <v>44867</v>
      </c>
      <c r="J46" s="6"/>
      <c r="K46" s="6"/>
    </row>
    <row r="47" spans="1:11">
      <c r="A47" s="6">
        <f t="shared" si="0"/>
        <v>46</v>
      </c>
      <c r="B47" s="6" t="s">
        <v>15</v>
      </c>
      <c r="C47" s="6">
        <v>16785</v>
      </c>
      <c r="D47" s="6">
        <v>2022</v>
      </c>
      <c r="E47" s="6" t="s">
        <v>137</v>
      </c>
      <c r="F47" s="6" t="s">
        <v>24</v>
      </c>
      <c r="G47" s="6" t="s">
        <v>28</v>
      </c>
      <c r="H47" s="6">
        <v>12000</v>
      </c>
      <c r="I47" s="7">
        <v>44867</v>
      </c>
      <c r="J47" s="6"/>
      <c r="K47" s="6"/>
    </row>
    <row r="48" spans="1:11">
      <c r="A48" s="6">
        <f t="shared" si="0"/>
        <v>47</v>
      </c>
      <c r="B48" s="6" t="s">
        <v>15</v>
      </c>
      <c r="C48" s="6">
        <v>16862</v>
      </c>
      <c r="D48" s="6">
        <v>2022</v>
      </c>
      <c r="E48" s="6" t="s">
        <v>137</v>
      </c>
      <c r="F48" s="6" t="s">
        <v>26</v>
      </c>
      <c r="G48" s="6" t="s">
        <v>39</v>
      </c>
      <c r="H48" s="6">
        <v>10000</v>
      </c>
      <c r="I48" s="7">
        <v>44867</v>
      </c>
      <c r="J48" s="6"/>
      <c r="K48" s="6"/>
    </row>
    <row r="49" spans="1:11">
      <c r="A49" s="6">
        <f t="shared" si="0"/>
        <v>48</v>
      </c>
      <c r="B49" s="6" t="s">
        <v>15</v>
      </c>
      <c r="C49" s="6">
        <v>16895</v>
      </c>
      <c r="D49" s="6">
        <v>2022</v>
      </c>
      <c r="E49" s="6" t="s">
        <v>137</v>
      </c>
      <c r="F49" s="6" t="s">
        <v>26</v>
      </c>
      <c r="G49" s="6" t="s">
        <v>21</v>
      </c>
      <c r="H49" s="6">
        <v>10000</v>
      </c>
      <c r="I49" s="7">
        <v>44867</v>
      </c>
      <c r="J49" s="6"/>
      <c r="K49" s="6"/>
    </row>
    <row r="50" spans="1:11">
      <c r="A50" s="6">
        <f t="shared" si="0"/>
        <v>49</v>
      </c>
      <c r="B50" s="6" t="s">
        <v>15</v>
      </c>
      <c r="C50" s="6">
        <v>17102</v>
      </c>
      <c r="D50" s="6">
        <v>2022</v>
      </c>
      <c r="E50" s="6" t="s">
        <v>137</v>
      </c>
      <c r="F50" s="6" t="s">
        <v>26</v>
      </c>
      <c r="G50" s="6" t="s">
        <v>30</v>
      </c>
      <c r="H50" s="6">
        <v>10000</v>
      </c>
      <c r="I50" s="7">
        <v>44867</v>
      </c>
      <c r="J50" s="6"/>
      <c r="K50" s="6"/>
    </row>
    <row r="51" spans="1:11">
      <c r="A51" s="6">
        <f t="shared" si="0"/>
        <v>50</v>
      </c>
      <c r="B51" s="6" t="s">
        <v>15</v>
      </c>
      <c r="C51" s="6">
        <v>17523</v>
      </c>
      <c r="D51" s="6">
        <v>2022</v>
      </c>
      <c r="E51" s="6" t="s">
        <v>137</v>
      </c>
      <c r="F51" s="6" t="s">
        <v>24</v>
      </c>
      <c r="G51" s="6" t="s">
        <v>23</v>
      </c>
      <c r="H51" s="6">
        <v>12000</v>
      </c>
      <c r="I51" s="7">
        <v>44867</v>
      </c>
      <c r="J51" s="6"/>
      <c r="K51" s="6"/>
    </row>
    <row r="52" spans="1:11">
      <c r="A52" s="6">
        <f t="shared" si="0"/>
        <v>51</v>
      </c>
      <c r="B52" s="6" t="s">
        <v>15</v>
      </c>
      <c r="C52" s="6">
        <v>17551</v>
      </c>
      <c r="D52" s="6">
        <v>2022</v>
      </c>
      <c r="E52" s="6" t="s">
        <v>137</v>
      </c>
      <c r="F52" s="6" t="s">
        <v>26</v>
      </c>
      <c r="G52" s="6" t="s">
        <v>25</v>
      </c>
      <c r="H52" s="6">
        <v>10000</v>
      </c>
      <c r="I52" s="7">
        <v>44867</v>
      </c>
      <c r="J52" s="6"/>
      <c r="K52" s="6"/>
    </row>
    <row r="53" spans="1:11">
      <c r="A53" s="6">
        <f t="shared" si="0"/>
        <v>52</v>
      </c>
      <c r="B53" s="6" t="s">
        <v>15</v>
      </c>
      <c r="C53" s="6">
        <v>17782</v>
      </c>
      <c r="D53" s="6">
        <v>2022</v>
      </c>
      <c r="E53" s="6" t="s">
        <v>137</v>
      </c>
      <c r="F53" s="6" t="s">
        <v>24</v>
      </c>
      <c r="G53" s="6" t="s">
        <v>39</v>
      </c>
      <c r="H53" s="6">
        <v>12000</v>
      </c>
      <c r="I53" s="7">
        <v>44867</v>
      </c>
      <c r="J53" s="6"/>
      <c r="K53" s="6"/>
    </row>
    <row r="54" spans="1:11">
      <c r="A54" s="6">
        <f t="shared" si="0"/>
        <v>53</v>
      </c>
      <c r="B54" s="6" t="s">
        <v>15</v>
      </c>
      <c r="C54" s="6">
        <v>17896</v>
      </c>
      <c r="D54" s="6">
        <v>2022</v>
      </c>
      <c r="E54" s="6" t="s">
        <v>137</v>
      </c>
      <c r="F54" s="6" t="s">
        <v>24</v>
      </c>
      <c r="G54" s="6" t="s">
        <v>28</v>
      </c>
      <c r="H54" s="6">
        <v>12000</v>
      </c>
      <c r="I54" s="7">
        <v>44867</v>
      </c>
      <c r="J54" s="6"/>
      <c r="K54" s="6"/>
    </row>
    <row r="55" spans="1:11">
      <c r="A55" s="6">
        <f t="shared" si="0"/>
        <v>54</v>
      </c>
      <c r="B55" s="6" t="s">
        <v>15</v>
      </c>
      <c r="C55" s="6">
        <v>17923</v>
      </c>
      <c r="D55" s="6">
        <v>2022</v>
      </c>
      <c r="E55" s="6" t="s">
        <v>137</v>
      </c>
      <c r="F55" s="6" t="s">
        <v>26</v>
      </c>
      <c r="G55" s="6" t="s">
        <v>16</v>
      </c>
      <c r="H55" s="6">
        <v>10000</v>
      </c>
      <c r="I55" s="7">
        <v>44867</v>
      </c>
      <c r="J55" s="6"/>
      <c r="K55" s="6"/>
    </row>
    <row r="56" spans="1:11">
      <c r="A56" s="6">
        <f t="shared" si="0"/>
        <v>55</v>
      </c>
      <c r="B56" s="6" t="s">
        <v>15</v>
      </c>
      <c r="C56" s="6">
        <v>18014</v>
      </c>
      <c r="D56" s="6">
        <v>2022</v>
      </c>
      <c r="E56" s="6" t="s">
        <v>137</v>
      </c>
      <c r="F56" s="6" t="s">
        <v>24</v>
      </c>
      <c r="G56" s="6" t="s">
        <v>28</v>
      </c>
      <c r="H56" s="6">
        <v>12000</v>
      </c>
      <c r="I56" s="7">
        <v>44867</v>
      </c>
      <c r="J56" s="6"/>
      <c r="K56" s="6"/>
    </row>
    <row r="57" spans="1:11">
      <c r="A57" s="6">
        <f t="shared" si="0"/>
        <v>56</v>
      </c>
      <c r="B57" s="6" t="s">
        <v>15</v>
      </c>
      <c r="C57" s="6">
        <v>18030</v>
      </c>
      <c r="D57" s="6">
        <v>2022</v>
      </c>
      <c r="E57" s="6" t="s">
        <v>137</v>
      </c>
      <c r="F57" s="6" t="s">
        <v>26</v>
      </c>
      <c r="G57" s="6" t="s">
        <v>28</v>
      </c>
      <c r="H57" s="6">
        <v>10000</v>
      </c>
      <c r="I57" s="7">
        <v>44867</v>
      </c>
      <c r="J57" s="6"/>
      <c r="K57" s="6"/>
    </row>
    <row r="58" spans="1:11">
      <c r="A58" s="6">
        <f t="shared" si="0"/>
        <v>57</v>
      </c>
      <c r="B58" s="6" t="s">
        <v>15</v>
      </c>
      <c r="C58" s="6">
        <v>18329</v>
      </c>
      <c r="D58" s="6">
        <v>2022</v>
      </c>
      <c r="E58" s="6" t="s">
        <v>137</v>
      </c>
      <c r="F58" s="6" t="s">
        <v>26</v>
      </c>
      <c r="G58" s="6" t="s">
        <v>35</v>
      </c>
      <c r="H58" s="6">
        <v>10000</v>
      </c>
      <c r="I58" s="7">
        <v>44867</v>
      </c>
      <c r="J58" s="6"/>
      <c r="K58" s="6"/>
    </row>
    <row r="59" spans="1:11">
      <c r="A59" s="6">
        <f t="shared" si="0"/>
        <v>58</v>
      </c>
      <c r="B59" s="6" t="s">
        <v>15</v>
      </c>
      <c r="C59" s="6">
        <v>18541</v>
      </c>
      <c r="D59" s="6">
        <v>2022</v>
      </c>
      <c r="E59" s="6" t="s">
        <v>137</v>
      </c>
      <c r="F59" s="6" t="s">
        <v>24</v>
      </c>
      <c r="G59" s="6" t="s">
        <v>19</v>
      </c>
      <c r="H59" s="6">
        <v>12000</v>
      </c>
      <c r="I59" s="7">
        <v>44867</v>
      </c>
      <c r="J59" s="6"/>
      <c r="K59" s="6"/>
    </row>
    <row r="60" spans="1:11">
      <c r="A60" s="6">
        <f t="shared" si="0"/>
        <v>59</v>
      </c>
      <c r="B60" s="6" t="s">
        <v>15</v>
      </c>
      <c r="C60" s="6">
        <v>19631</v>
      </c>
      <c r="D60" s="6">
        <v>2022</v>
      </c>
      <c r="E60" s="6" t="s">
        <v>137</v>
      </c>
      <c r="F60" s="6" t="s">
        <v>24</v>
      </c>
      <c r="G60" s="6" t="s">
        <v>22</v>
      </c>
      <c r="H60" s="6">
        <v>12000</v>
      </c>
      <c r="I60" s="7">
        <v>44867</v>
      </c>
      <c r="J60" s="6"/>
      <c r="K60" s="6"/>
    </row>
    <row r="61" spans="1:11">
      <c r="A61" s="6">
        <f t="shared" si="0"/>
        <v>60</v>
      </c>
      <c r="B61" s="6" t="s">
        <v>15</v>
      </c>
      <c r="C61" s="6">
        <v>19930</v>
      </c>
      <c r="D61" s="6">
        <v>2022</v>
      </c>
      <c r="E61" s="6" t="s">
        <v>137</v>
      </c>
      <c r="F61" s="6" t="s">
        <v>24</v>
      </c>
      <c r="G61" s="6" t="s">
        <v>37</v>
      </c>
      <c r="H61" s="6">
        <v>12000</v>
      </c>
      <c r="I61" s="7">
        <v>44867</v>
      </c>
      <c r="J61" s="6"/>
      <c r="K61" s="6"/>
    </row>
    <row r="62" spans="1:11">
      <c r="A62" s="6">
        <f t="shared" si="0"/>
        <v>61</v>
      </c>
      <c r="B62" s="6" t="s">
        <v>15</v>
      </c>
      <c r="C62" s="6">
        <v>20266</v>
      </c>
      <c r="D62" s="6">
        <v>2022</v>
      </c>
      <c r="E62" s="6" t="s">
        <v>137</v>
      </c>
      <c r="F62" s="6" t="s">
        <v>24</v>
      </c>
      <c r="G62" s="6" t="s">
        <v>28</v>
      </c>
      <c r="H62" s="6">
        <v>12000</v>
      </c>
      <c r="I62" s="7">
        <v>44867</v>
      </c>
      <c r="J62" s="6"/>
      <c r="K62" s="6"/>
    </row>
    <row r="63" spans="1:11">
      <c r="A63" s="6">
        <f t="shared" si="0"/>
        <v>62</v>
      </c>
      <c r="B63" s="6" t="s">
        <v>15</v>
      </c>
      <c r="C63" s="6">
        <v>21078</v>
      </c>
      <c r="D63" s="6">
        <v>2022</v>
      </c>
      <c r="E63" s="6" t="s">
        <v>137</v>
      </c>
      <c r="F63" s="6" t="s">
        <v>12</v>
      </c>
      <c r="G63" s="6" t="s">
        <v>39</v>
      </c>
      <c r="H63" s="6">
        <v>5000</v>
      </c>
      <c r="I63" s="7">
        <v>44742</v>
      </c>
      <c r="J63" s="6"/>
      <c r="K63" s="6"/>
    </row>
    <row r="64" spans="1:11">
      <c r="A64" s="6">
        <f t="shared" si="0"/>
        <v>63</v>
      </c>
      <c r="B64" s="6" t="s">
        <v>15</v>
      </c>
      <c r="C64" s="6">
        <v>21078</v>
      </c>
      <c r="D64" s="6">
        <v>2022</v>
      </c>
      <c r="E64" s="6" t="s">
        <v>137</v>
      </c>
      <c r="F64" s="6" t="s">
        <v>26</v>
      </c>
      <c r="G64" s="6" t="s">
        <v>39</v>
      </c>
      <c r="H64" s="6">
        <v>10000</v>
      </c>
      <c r="I64" s="7">
        <v>44867</v>
      </c>
      <c r="J64" s="6"/>
      <c r="K64" s="6"/>
    </row>
    <row r="65" spans="1:11">
      <c r="A65" s="6">
        <f t="shared" si="0"/>
        <v>64</v>
      </c>
      <c r="B65" s="6" t="s">
        <v>15</v>
      </c>
      <c r="C65" s="6">
        <v>21379</v>
      </c>
      <c r="D65" s="6">
        <v>2022</v>
      </c>
      <c r="E65" s="6" t="s">
        <v>137</v>
      </c>
      <c r="F65" s="6" t="s">
        <v>24</v>
      </c>
      <c r="G65" s="6" t="s">
        <v>37</v>
      </c>
      <c r="H65" s="6">
        <v>12000</v>
      </c>
      <c r="I65" s="7">
        <v>44867</v>
      </c>
      <c r="J65" s="6"/>
      <c r="K65" s="6"/>
    </row>
    <row r="66" spans="1:11">
      <c r="A66" s="6">
        <f t="shared" si="0"/>
        <v>65</v>
      </c>
      <c r="B66" s="6" t="s">
        <v>15</v>
      </c>
      <c r="C66" s="6">
        <v>21764</v>
      </c>
      <c r="D66" s="6">
        <v>2022</v>
      </c>
      <c r="E66" s="6" t="s">
        <v>137</v>
      </c>
      <c r="F66" s="6" t="s">
        <v>24</v>
      </c>
      <c r="G66" s="6" t="s">
        <v>28</v>
      </c>
      <c r="H66" s="6">
        <v>12000</v>
      </c>
      <c r="I66" s="7">
        <v>44867</v>
      </c>
      <c r="J66" s="6"/>
      <c r="K66" s="6"/>
    </row>
    <row r="67" spans="1:11">
      <c r="A67" s="6">
        <f t="shared" ref="A67:A130" si="1">A66+1</f>
        <v>66</v>
      </c>
      <c r="B67" s="6" t="s">
        <v>15</v>
      </c>
      <c r="C67" s="6">
        <v>22071</v>
      </c>
      <c r="D67" s="6">
        <v>2022</v>
      </c>
      <c r="E67" s="6" t="s">
        <v>137</v>
      </c>
      <c r="F67" s="6" t="s">
        <v>24</v>
      </c>
      <c r="G67" s="6" t="s">
        <v>28</v>
      </c>
      <c r="H67" s="6">
        <v>12000</v>
      </c>
      <c r="I67" s="7">
        <v>44867</v>
      </c>
      <c r="J67" s="6"/>
      <c r="K67" s="6"/>
    </row>
    <row r="68" spans="1:11">
      <c r="A68" s="6">
        <f t="shared" si="1"/>
        <v>67</v>
      </c>
      <c r="B68" s="6" t="s">
        <v>15</v>
      </c>
      <c r="C68" s="6">
        <v>22229</v>
      </c>
      <c r="D68" s="6">
        <v>2022</v>
      </c>
      <c r="E68" s="6" t="s">
        <v>137</v>
      </c>
      <c r="F68" s="6" t="s">
        <v>24</v>
      </c>
      <c r="G68" s="6" t="s">
        <v>28</v>
      </c>
      <c r="H68" s="6">
        <v>12000</v>
      </c>
      <c r="I68" s="7">
        <v>44867</v>
      </c>
      <c r="J68" s="6"/>
      <c r="K68" s="6"/>
    </row>
    <row r="69" spans="1:11">
      <c r="A69" s="6">
        <f t="shared" si="1"/>
        <v>68</v>
      </c>
      <c r="B69" s="6" t="s">
        <v>15</v>
      </c>
      <c r="C69" s="6">
        <v>22323</v>
      </c>
      <c r="D69" s="6">
        <v>2022</v>
      </c>
      <c r="E69" s="6" t="s">
        <v>137</v>
      </c>
      <c r="F69" s="6" t="s">
        <v>24</v>
      </c>
      <c r="G69" s="6" t="s">
        <v>30</v>
      </c>
      <c r="H69" s="6">
        <v>12000</v>
      </c>
      <c r="I69" s="7">
        <v>44867</v>
      </c>
      <c r="J69" s="6"/>
      <c r="K69" s="6"/>
    </row>
    <row r="70" spans="1:11">
      <c r="A70" s="6">
        <f t="shared" si="1"/>
        <v>69</v>
      </c>
      <c r="B70" s="6" t="s">
        <v>15</v>
      </c>
      <c r="C70" s="6">
        <v>22338</v>
      </c>
      <c r="D70" s="6">
        <v>2022</v>
      </c>
      <c r="E70" s="6" t="s">
        <v>137</v>
      </c>
      <c r="F70" s="6" t="s">
        <v>24</v>
      </c>
      <c r="G70" s="6" t="s">
        <v>25</v>
      </c>
      <c r="H70" s="6">
        <v>12000</v>
      </c>
      <c r="I70" s="7">
        <v>44867</v>
      </c>
      <c r="J70" s="6"/>
      <c r="K70" s="6"/>
    </row>
    <row r="71" spans="1:11">
      <c r="A71" s="6">
        <f t="shared" si="1"/>
        <v>70</v>
      </c>
      <c r="B71" s="6" t="s">
        <v>15</v>
      </c>
      <c r="C71" s="6">
        <v>22360</v>
      </c>
      <c r="D71" s="6">
        <v>2022</v>
      </c>
      <c r="E71" s="6" t="s">
        <v>137</v>
      </c>
      <c r="F71" s="6" t="s">
        <v>24</v>
      </c>
      <c r="G71" s="6" t="s">
        <v>25</v>
      </c>
      <c r="H71" s="6">
        <v>12000</v>
      </c>
      <c r="I71" s="7">
        <v>44867</v>
      </c>
      <c r="J71" s="6"/>
      <c r="K71" s="6"/>
    </row>
    <row r="72" spans="1:11">
      <c r="A72" s="6">
        <f t="shared" si="1"/>
        <v>71</v>
      </c>
      <c r="B72" s="6" t="s">
        <v>15</v>
      </c>
      <c r="C72" s="6">
        <v>22515</v>
      </c>
      <c r="D72" s="6">
        <v>2022</v>
      </c>
      <c r="E72" s="6" t="s">
        <v>137</v>
      </c>
      <c r="F72" s="6" t="s">
        <v>26</v>
      </c>
      <c r="G72" s="6" t="s">
        <v>25</v>
      </c>
      <c r="H72" s="6">
        <v>10000</v>
      </c>
      <c r="I72" s="7">
        <v>44867</v>
      </c>
      <c r="J72" s="6"/>
      <c r="K72" s="6"/>
    </row>
    <row r="73" spans="1:11">
      <c r="A73" s="6">
        <f t="shared" si="1"/>
        <v>72</v>
      </c>
      <c r="B73" s="6" t="s">
        <v>15</v>
      </c>
      <c r="C73" s="6">
        <v>22695</v>
      </c>
      <c r="D73" s="6">
        <v>2022</v>
      </c>
      <c r="E73" s="6" t="s">
        <v>137</v>
      </c>
      <c r="F73" s="6" t="s">
        <v>24</v>
      </c>
      <c r="G73" s="6" t="s">
        <v>28</v>
      </c>
      <c r="H73" s="6">
        <v>12000</v>
      </c>
      <c r="I73" s="7">
        <v>44867</v>
      </c>
      <c r="J73" s="6"/>
      <c r="K73" s="6"/>
    </row>
    <row r="74" spans="1:11">
      <c r="A74" s="6">
        <f t="shared" si="1"/>
        <v>73</v>
      </c>
      <c r="B74" s="6" t="s">
        <v>15</v>
      </c>
      <c r="C74" s="6">
        <v>22719</v>
      </c>
      <c r="D74" s="6">
        <v>2022</v>
      </c>
      <c r="E74" s="6" t="s">
        <v>137</v>
      </c>
      <c r="F74" s="6" t="s">
        <v>26</v>
      </c>
      <c r="G74" s="6" t="s">
        <v>39</v>
      </c>
      <c r="H74" s="6">
        <v>10000</v>
      </c>
      <c r="I74" s="7">
        <v>44867</v>
      </c>
      <c r="J74" s="6"/>
      <c r="K74" s="6"/>
    </row>
    <row r="75" spans="1:11">
      <c r="A75" s="6">
        <f t="shared" si="1"/>
        <v>74</v>
      </c>
      <c r="B75" s="6" t="s">
        <v>15</v>
      </c>
      <c r="C75" s="6">
        <v>23168</v>
      </c>
      <c r="D75" s="6">
        <v>2022</v>
      </c>
      <c r="E75" s="6" t="s">
        <v>137</v>
      </c>
      <c r="F75" s="6" t="s">
        <v>24</v>
      </c>
      <c r="G75" s="6" t="s">
        <v>28</v>
      </c>
      <c r="H75" s="6">
        <v>12000</v>
      </c>
      <c r="I75" s="7">
        <v>44867</v>
      </c>
      <c r="J75" s="6"/>
      <c r="K75" s="6"/>
    </row>
    <row r="76" spans="1:11">
      <c r="A76" s="6">
        <f t="shared" si="1"/>
        <v>75</v>
      </c>
      <c r="B76" s="6" t="s">
        <v>15</v>
      </c>
      <c r="C76" s="6">
        <v>23180</v>
      </c>
      <c r="D76" s="6">
        <v>2022</v>
      </c>
      <c r="E76" s="6" t="s">
        <v>137</v>
      </c>
      <c r="F76" s="6" t="s">
        <v>24</v>
      </c>
      <c r="G76" s="6" t="s">
        <v>28</v>
      </c>
      <c r="H76" s="6">
        <v>12000</v>
      </c>
      <c r="I76" s="7">
        <v>44867</v>
      </c>
      <c r="J76" s="6"/>
      <c r="K76" s="6"/>
    </row>
    <row r="77" spans="1:11">
      <c r="A77" s="6">
        <f t="shared" si="1"/>
        <v>76</v>
      </c>
      <c r="B77" s="6" t="s">
        <v>15</v>
      </c>
      <c r="C77" s="6">
        <v>23181</v>
      </c>
      <c r="D77" s="6">
        <v>2022</v>
      </c>
      <c r="E77" s="6" t="s">
        <v>137</v>
      </c>
      <c r="F77" s="6" t="s">
        <v>24</v>
      </c>
      <c r="G77" s="6" t="s">
        <v>28</v>
      </c>
      <c r="H77" s="6">
        <v>12000</v>
      </c>
      <c r="I77" s="7">
        <v>44867</v>
      </c>
      <c r="J77" s="6"/>
      <c r="K77" s="6"/>
    </row>
    <row r="78" spans="1:11">
      <c r="A78" s="6">
        <f t="shared" si="1"/>
        <v>77</v>
      </c>
      <c r="B78" s="6" t="s">
        <v>15</v>
      </c>
      <c r="C78" s="6">
        <v>23224</v>
      </c>
      <c r="D78" s="6">
        <v>2022</v>
      </c>
      <c r="E78" s="6" t="s">
        <v>137</v>
      </c>
      <c r="F78" s="6" t="s">
        <v>12</v>
      </c>
      <c r="G78" s="6" t="s">
        <v>40</v>
      </c>
      <c r="H78" s="6">
        <v>5000</v>
      </c>
      <c r="I78" s="7">
        <v>44742</v>
      </c>
      <c r="J78" s="6"/>
      <c r="K78" s="6"/>
    </row>
    <row r="79" spans="1:11">
      <c r="A79" s="6">
        <f t="shared" si="1"/>
        <v>78</v>
      </c>
      <c r="B79" s="6" t="s">
        <v>15</v>
      </c>
      <c r="C79" s="6">
        <v>23224</v>
      </c>
      <c r="D79" s="6">
        <v>2022</v>
      </c>
      <c r="E79" s="6" t="s">
        <v>137</v>
      </c>
      <c r="F79" s="6" t="s">
        <v>26</v>
      </c>
      <c r="G79" s="6" t="s">
        <v>40</v>
      </c>
      <c r="H79" s="6">
        <v>10000</v>
      </c>
      <c r="I79" s="7">
        <v>44867</v>
      </c>
      <c r="J79" s="6"/>
      <c r="K79" s="6"/>
    </row>
    <row r="80" spans="1:11">
      <c r="A80" s="6">
        <f t="shared" si="1"/>
        <v>79</v>
      </c>
      <c r="B80" s="6" t="s">
        <v>15</v>
      </c>
      <c r="C80" s="6">
        <v>23984</v>
      </c>
      <c r="D80" s="6">
        <v>2022</v>
      </c>
      <c r="E80" s="6" t="s">
        <v>137</v>
      </c>
      <c r="F80" s="6" t="s">
        <v>24</v>
      </c>
      <c r="G80" s="6" t="s">
        <v>28</v>
      </c>
      <c r="H80" s="6">
        <v>12000</v>
      </c>
      <c r="I80" s="7">
        <v>44867</v>
      </c>
      <c r="J80" s="6"/>
      <c r="K80" s="6"/>
    </row>
    <row r="81" spans="1:11">
      <c r="A81" s="6">
        <f t="shared" si="1"/>
        <v>80</v>
      </c>
      <c r="B81" s="6" t="s">
        <v>15</v>
      </c>
      <c r="C81" s="6">
        <v>23993</v>
      </c>
      <c r="D81" s="6">
        <v>2022</v>
      </c>
      <c r="E81" s="6" t="s">
        <v>137</v>
      </c>
      <c r="F81" s="6" t="s">
        <v>26</v>
      </c>
      <c r="G81" s="6" t="s">
        <v>28</v>
      </c>
      <c r="H81" s="6">
        <v>10000</v>
      </c>
      <c r="I81" s="7">
        <v>44867</v>
      </c>
      <c r="J81" s="6"/>
      <c r="K81" s="6"/>
    </row>
    <row r="82" spans="1:11">
      <c r="A82" s="6">
        <f t="shared" si="1"/>
        <v>81</v>
      </c>
      <c r="B82" s="6" t="s">
        <v>15</v>
      </c>
      <c r="C82" s="6">
        <v>24258</v>
      </c>
      <c r="D82" s="6">
        <v>2022</v>
      </c>
      <c r="E82" s="6" t="s">
        <v>137</v>
      </c>
      <c r="F82" s="6" t="s">
        <v>32</v>
      </c>
      <c r="G82" s="6" t="s">
        <v>25</v>
      </c>
      <c r="H82" s="6">
        <v>2500</v>
      </c>
      <c r="I82" s="7">
        <v>44742</v>
      </c>
      <c r="J82" s="6"/>
      <c r="K82" s="6"/>
    </row>
    <row r="83" spans="1:11">
      <c r="A83" s="6">
        <f t="shared" si="1"/>
        <v>82</v>
      </c>
      <c r="B83" s="6" t="s">
        <v>15</v>
      </c>
      <c r="C83" s="6">
        <v>24268</v>
      </c>
      <c r="D83" s="6">
        <v>2022</v>
      </c>
      <c r="E83" s="6" t="s">
        <v>137</v>
      </c>
      <c r="F83" s="6" t="s">
        <v>32</v>
      </c>
      <c r="G83" s="6" t="s">
        <v>41</v>
      </c>
      <c r="H83" s="6">
        <v>2500</v>
      </c>
      <c r="I83" s="7">
        <v>44742</v>
      </c>
      <c r="J83" s="6"/>
      <c r="K83" s="6"/>
    </row>
    <row r="84" spans="1:11">
      <c r="A84" s="6">
        <f t="shared" si="1"/>
        <v>83</v>
      </c>
      <c r="B84" s="6" t="s">
        <v>15</v>
      </c>
      <c r="C84" s="6">
        <v>24321</v>
      </c>
      <c r="D84" s="6">
        <v>2022</v>
      </c>
      <c r="E84" s="6" t="s">
        <v>137</v>
      </c>
      <c r="F84" s="6" t="s">
        <v>32</v>
      </c>
      <c r="G84" s="6" t="s">
        <v>16</v>
      </c>
      <c r="H84" s="6">
        <v>2500</v>
      </c>
      <c r="I84" s="7">
        <v>44742</v>
      </c>
      <c r="J84" s="6"/>
      <c r="K84" s="6"/>
    </row>
    <row r="85" spans="1:11">
      <c r="A85" s="6">
        <f t="shared" si="1"/>
        <v>84</v>
      </c>
      <c r="B85" s="6" t="s">
        <v>15</v>
      </c>
      <c r="C85" s="6">
        <v>24325</v>
      </c>
      <c r="D85" s="6">
        <v>2022</v>
      </c>
      <c r="E85" s="6" t="s">
        <v>137</v>
      </c>
      <c r="F85" s="6" t="s">
        <v>32</v>
      </c>
      <c r="G85" s="6" t="s">
        <v>25</v>
      </c>
      <c r="H85" s="6">
        <v>2500</v>
      </c>
      <c r="I85" s="7">
        <v>44742</v>
      </c>
      <c r="J85" s="6"/>
      <c r="K85" s="6"/>
    </row>
    <row r="86" spans="1:11">
      <c r="A86" s="6">
        <f t="shared" si="1"/>
        <v>85</v>
      </c>
      <c r="B86" s="6" t="s">
        <v>15</v>
      </c>
      <c r="C86" s="6">
        <v>24330</v>
      </c>
      <c r="D86" s="6">
        <v>2022</v>
      </c>
      <c r="E86" s="6" t="s">
        <v>137</v>
      </c>
      <c r="F86" s="6" t="s">
        <v>32</v>
      </c>
      <c r="G86" s="6" t="s">
        <v>41</v>
      </c>
      <c r="H86" s="6">
        <v>2500</v>
      </c>
      <c r="I86" s="7">
        <v>44742</v>
      </c>
      <c r="J86" s="6"/>
      <c r="K86" s="6"/>
    </row>
    <row r="87" spans="1:11">
      <c r="A87" s="6">
        <f t="shared" si="1"/>
        <v>86</v>
      </c>
      <c r="B87" s="6" t="s">
        <v>15</v>
      </c>
      <c r="C87" s="6">
        <v>24510</v>
      </c>
      <c r="D87" s="6">
        <v>2022</v>
      </c>
      <c r="E87" s="6" t="s">
        <v>137</v>
      </c>
      <c r="F87" s="6" t="s">
        <v>32</v>
      </c>
      <c r="G87" s="6" t="s">
        <v>18</v>
      </c>
      <c r="H87" s="6">
        <v>2500</v>
      </c>
      <c r="I87" s="7">
        <v>44742</v>
      </c>
      <c r="J87" s="6"/>
      <c r="K87" s="6"/>
    </row>
    <row r="88" spans="1:11">
      <c r="A88" s="6">
        <f t="shared" si="1"/>
        <v>87</v>
      </c>
      <c r="B88" s="6" t="s">
        <v>15</v>
      </c>
      <c r="C88" s="6">
        <v>24568</v>
      </c>
      <c r="D88" s="6">
        <v>2022</v>
      </c>
      <c r="E88" s="6" t="s">
        <v>137</v>
      </c>
      <c r="F88" s="6" t="s">
        <v>32</v>
      </c>
      <c r="G88" s="6" t="s">
        <v>37</v>
      </c>
      <c r="H88" s="6">
        <v>2500</v>
      </c>
      <c r="I88" s="7">
        <v>44742</v>
      </c>
      <c r="J88" s="6"/>
      <c r="K88" s="6"/>
    </row>
    <row r="89" spans="1:11">
      <c r="A89" s="6">
        <f t="shared" si="1"/>
        <v>88</v>
      </c>
      <c r="B89" s="6" t="s">
        <v>15</v>
      </c>
      <c r="C89" s="6">
        <v>24569</v>
      </c>
      <c r="D89" s="6">
        <v>2022</v>
      </c>
      <c r="E89" s="6" t="s">
        <v>137</v>
      </c>
      <c r="F89" s="6" t="s">
        <v>32</v>
      </c>
      <c r="G89" s="6" t="s">
        <v>29</v>
      </c>
      <c r="H89" s="6">
        <v>2500</v>
      </c>
      <c r="I89" s="7">
        <v>44742</v>
      </c>
      <c r="J89" s="6"/>
      <c r="K89" s="6"/>
    </row>
    <row r="90" spans="1:11">
      <c r="A90" s="6">
        <f t="shared" si="1"/>
        <v>89</v>
      </c>
      <c r="B90" s="6" t="s">
        <v>15</v>
      </c>
      <c r="C90" s="6">
        <v>24595</v>
      </c>
      <c r="D90" s="6">
        <v>2022</v>
      </c>
      <c r="E90" s="6" t="s">
        <v>137</v>
      </c>
      <c r="F90" s="6" t="s">
        <v>32</v>
      </c>
      <c r="G90" s="6" t="s">
        <v>41</v>
      </c>
      <c r="H90" s="6">
        <v>2500</v>
      </c>
      <c r="I90" s="7">
        <v>44742</v>
      </c>
      <c r="J90" s="6"/>
      <c r="K90" s="6"/>
    </row>
    <row r="91" spans="1:11">
      <c r="A91" s="6">
        <f t="shared" si="1"/>
        <v>90</v>
      </c>
      <c r="B91" s="6" t="s">
        <v>15</v>
      </c>
      <c r="C91" s="6">
        <v>24598</v>
      </c>
      <c r="D91" s="6">
        <v>2022</v>
      </c>
      <c r="E91" s="6" t="s">
        <v>137</v>
      </c>
      <c r="F91" s="6" t="s">
        <v>32</v>
      </c>
      <c r="G91" s="6" t="s">
        <v>29</v>
      </c>
      <c r="H91" s="6">
        <v>2500</v>
      </c>
      <c r="I91" s="7">
        <v>44742</v>
      </c>
      <c r="J91" s="6"/>
      <c r="K91" s="6"/>
    </row>
    <row r="92" spans="1:11">
      <c r="A92" s="6">
        <f t="shared" si="1"/>
        <v>91</v>
      </c>
      <c r="B92" s="6" t="s">
        <v>15</v>
      </c>
      <c r="C92" s="6">
        <v>24602</v>
      </c>
      <c r="D92" s="6">
        <v>2022</v>
      </c>
      <c r="E92" s="6" t="s">
        <v>137</v>
      </c>
      <c r="F92" s="6" t="s">
        <v>32</v>
      </c>
      <c r="G92" s="6" t="s">
        <v>23</v>
      </c>
      <c r="H92" s="6">
        <v>2500</v>
      </c>
      <c r="I92" s="7">
        <v>44742</v>
      </c>
      <c r="J92" s="6"/>
      <c r="K92" s="6"/>
    </row>
    <row r="93" spans="1:11">
      <c r="A93" s="6">
        <f t="shared" si="1"/>
        <v>92</v>
      </c>
      <c r="B93" s="6" t="s">
        <v>15</v>
      </c>
      <c r="C93" s="6">
        <v>24604</v>
      </c>
      <c r="D93" s="6">
        <v>2022</v>
      </c>
      <c r="E93" s="6" t="s">
        <v>137</v>
      </c>
      <c r="F93" s="6" t="s">
        <v>32</v>
      </c>
      <c r="G93" s="6" t="s">
        <v>37</v>
      </c>
      <c r="H93" s="6">
        <v>2500</v>
      </c>
      <c r="I93" s="7">
        <v>44742</v>
      </c>
      <c r="J93" s="6"/>
      <c r="K93" s="6"/>
    </row>
    <row r="94" spans="1:11">
      <c r="A94" s="6">
        <f t="shared" si="1"/>
        <v>93</v>
      </c>
      <c r="B94" s="6" t="s">
        <v>15</v>
      </c>
      <c r="C94" s="6">
        <v>24606</v>
      </c>
      <c r="D94" s="6">
        <v>2022</v>
      </c>
      <c r="E94" s="6" t="s">
        <v>137</v>
      </c>
      <c r="F94" s="6" t="s">
        <v>32</v>
      </c>
      <c r="G94" s="6" t="s">
        <v>29</v>
      </c>
      <c r="H94" s="6">
        <v>2500</v>
      </c>
      <c r="I94" s="7">
        <v>44742</v>
      </c>
      <c r="J94" s="6"/>
      <c r="K94" s="6"/>
    </row>
    <row r="95" spans="1:11">
      <c r="A95" s="6">
        <f t="shared" si="1"/>
        <v>94</v>
      </c>
      <c r="B95" s="6" t="s">
        <v>15</v>
      </c>
      <c r="C95" s="6">
        <v>24623</v>
      </c>
      <c r="D95" s="6">
        <v>2022</v>
      </c>
      <c r="E95" s="6" t="s">
        <v>137</v>
      </c>
      <c r="F95" s="6" t="s">
        <v>32</v>
      </c>
      <c r="G95" s="6" t="s">
        <v>29</v>
      </c>
      <c r="H95" s="6">
        <v>2500</v>
      </c>
      <c r="I95" s="7">
        <v>44742</v>
      </c>
      <c r="J95" s="6"/>
      <c r="K95" s="6"/>
    </row>
    <row r="96" spans="1:11">
      <c r="A96" s="6">
        <f t="shared" si="1"/>
        <v>95</v>
      </c>
      <c r="B96" s="6" t="s">
        <v>15</v>
      </c>
      <c r="C96" s="6">
        <v>24664</v>
      </c>
      <c r="D96" s="6">
        <v>2022</v>
      </c>
      <c r="E96" s="6" t="s">
        <v>137</v>
      </c>
      <c r="F96" s="6" t="s">
        <v>32</v>
      </c>
      <c r="G96" s="6" t="s">
        <v>37</v>
      </c>
      <c r="H96" s="6">
        <v>2500</v>
      </c>
      <c r="I96" s="7">
        <v>44742</v>
      </c>
      <c r="J96" s="6"/>
      <c r="K96" s="6"/>
    </row>
    <row r="97" spans="1:11">
      <c r="A97" s="6">
        <f t="shared" si="1"/>
        <v>96</v>
      </c>
      <c r="B97" s="6" t="s">
        <v>15</v>
      </c>
      <c r="C97" s="6">
        <v>24725</v>
      </c>
      <c r="D97" s="6">
        <v>2022</v>
      </c>
      <c r="E97" s="6" t="s">
        <v>137</v>
      </c>
      <c r="F97" s="6" t="s">
        <v>32</v>
      </c>
      <c r="G97" s="6" t="s">
        <v>37</v>
      </c>
      <c r="H97" s="6">
        <v>2500</v>
      </c>
      <c r="I97" s="7">
        <v>44742</v>
      </c>
      <c r="J97" s="6"/>
      <c r="K97" s="6"/>
    </row>
    <row r="98" spans="1:11">
      <c r="A98" s="6">
        <f t="shared" si="1"/>
        <v>97</v>
      </c>
      <c r="B98" s="6" t="s">
        <v>15</v>
      </c>
      <c r="C98" s="6">
        <v>24770</v>
      </c>
      <c r="D98" s="6">
        <v>2022</v>
      </c>
      <c r="E98" s="6" t="s">
        <v>137</v>
      </c>
      <c r="F98" s="6" t="s">
        <v>32</v>
      </c>
      <c r="G98" s="6" t="s">
        <v>29</v>
      </c>
      <c r="H98" s="6">
        <v>2500</v>
      </c>
      <c r="I98" s="7">
        <v>44742</v>
      </c>
      <c r="J98" s="6"/>
      <c r="K98" s="6"/>
    </row>
    <row r="99" spans="1:11">
      <c r="A99" s="6">
        <f t="shared" si="1"/>
        <v>98</v>
      </c>
      <c r="B99" s="6" t="s">
        <v>15</v>
      </c>
      <c r="C99" s="6">
        <v>24817</v>
      </c>
      <c r="D99" s="6">
        <v>2022</v>
      </c>
      <c r="E99" s="6" t="s">
        <v>137</v>
      </c>
      <c r="F99" s="6" t="s">
        <v>32</v>
      </c>
      <c r="G99" s="6" t="s">
        <v>41</v>
      </c>
      <c r="H99" s="6">
        <v>2500</v>
      </c>
      <c r="I99" s="7">
        <v>44742</v>
      </c>
      <c r="J99" s="6"/>
      <c r="K99" s="6"/>
    </row>
    <row r="100" spans="1:11">
      <c r="A100" s="6">
        <f t="shared" si="1"/>
        <v>99</v>
      </c>
      <c r="B100" s="6" t="s">
        <v>15</v>
      </c>
      <c r="C100" s="6">
        <v>24845</v>
      </c>
      <c r="D100" s="6">
        <v>2022</v>
      </c>
      <c r="E100" s="6" t="s">
        <v>137</v>
      </c>
      <c r="F100" s="6" t="s">
        <v>32</v>
      </c>
      <c r="G100" s="6" t="s">
        <v>37</v>
      </c>
      <c r="H100" s="6">
        <v>2500</v>
      </c>
      <c r="I100" s="7">
        <v>44742</v>
      </c>
      <c r="J100" s="6"/>
      <c r="K100" s="6"/>
    </row>
    <row r="101" spans="1:11">
      <c r="A101" s="6">
        <f t="shared" si="1"/>
        <v>100</v>
      </c>
      <c r="B101" s="6" t="s">
        <v>15</v>
      </c>
      <c r="C101" s="6">
        <v>24969</v>
      </c>
      <c r="D101" s="6">
        <v>2022</v>
      </c>
      <c r="E101" s="6" t="s">
        <v>137</v>
      </c>
      <c r="F101" s="6" t="s">
        <v>32</v>
      </c>
      <c r="G101" s="6" t="s">
        <v>37</v>
      </c>
      <c r="H101" s="6">
        <v>2500</v>
      </c>
      <c r="I101" s="7">
        <v>44742</v>
      </c>
      <c r="J101" s="6"/>
      <c r="K101" s="6"/>
    </row>
    <row r="102" spans="1:11">
      <c r="A102" s="6">
        <f t="shared" si="1"/>
        <v>101</v>
      </c>
      <c r="B102" s="6" t="s">
        <v>15</v>
      </c>
      <c r="C102" s="6">
        <v>24985</v>
      </c>
      <c r="D102" s="6">
        <v>2022</v>
      </c>
      <c r="E102" s="6" t="s">
        <v>137</v>
      </c>
      <c r="F102" s="6" t="s">
        <v>32</v>
      </c>
      <c r="G102" s="6" t="s">
        <v>41</v>
      </c>
      <c r="H102" s="6">
        <v>2500</v>
      </c>
      <c r="I102" s="7">
        <v>44742</v>
      </c>
      <c r="J102" s="6"/>
      <c r="K102" s="6"/>
    </row>
    <row r="103" spans="1:11">
      <c r="A103" s="6">
        <f t="shared" si="1"/>
        <v>102</v>
      </c>
      <c r="B103" s="6" t="s">
        <v>15</v>
      </c>
      <c r="C103" s="6">
        <v>24989</v>
      </c>
      <c r="D103" s="6">
        <v>2022</v>
      </c>
      <c r="E103" s="6" t="s">
        <v>137</v>
      </c>
      <c r="F103" s="6" t="s">
        <v>32</v>
      </c>
      <c r="G103" s="6" t="s">
        <v>29</v>
      </c>
      <c r="H103" s="6">
        <v>2500</v>
      </c>
      <c r="I103" s="7">
        <v>44742</v>
      </c>
      <c r="J103" s="6"/>
      <c r="K103" s="6"/>
    </row>
    <row r="104" spans="1:11">
      <c r="A104" s="6">
        <f t="shared" si="1"/>
        <v>103</v>
      </c>
      <c r="B104" s="6" t="s">
        <v>15</v>
      </c>
      <c r="C104" s="6">
        <v>24998</v>
      </c>
      <c r="D104" s="6">
        <v>2022</v>
      </c>
      <c r="E104" s="6" t="s">
        <v>137</v>
      </c>
      <c r="F104" s="6" t="s">
        <v>32</v>
      </c>
      <c r="G104" s="6" t="s">
        <v>41</v>
      </c>
      <c r="H104" s="6">
        <v>2500</v>
      </c>
      <c r="I104" s="7">
        <v>44742</v>
      </c>
      <c r="J104" s="6"/>
      <c r="K104" s="6"/>
    </row>
    <row r="105" spans="1:11">
      <c r="A105" s="6">
        <f t="shared" si="1"/>
        <v>104</v>
      </c>
      <c r="B105" s="6" t="s">
        <v>15</v>
      </c>
      <c r="C105" s="6">
        <v>25015</v>
      </c>
      <c r="D105" s="6">
        <v>2022</v>
      </c>
      <c r="E105" s="6" t="s">
        <v>137</v>
      </c>
      <c r="F105" s="6" t="s">
        <v>32</v>
      </c>
      <c r="G105" s="6" t="s">
        <v>29</v>
      </c>
      <c r="H105" s="6">
        <v>2500</v>
      </c>
      <c r="I105" s="7">
        <v>44742</v>
      </c>
      <c r="J105" s="6"/>
      <c r="K105" s="6"/>
    </row>
    <row r="106" spans="1:11">
      <c r="A106" s="6">
        <f t="shared" si="1"/>
        <v>105</v>
      </c>
      <c r="B106" s="6" t="s">
        <v>15</v>
      </c>
      <c r="C106" s="6">
        <v>25025</v>
      </c>
      <c r="D106" s="6">
        <v>2022</v>
      </c>
      <c r="E106" s="6" t="s">
        <v>137</v>
      </c>
      <c r="F106" s="6" t="s">
        <v>32</v>
      </c>
      <c r="G106" s="6" t="s">
        <v>29</v>
      </c>
      <c r="H106" s="6">
        <v>2500</v>
      </c>
      <c r="I106" s="7">
        <v>44742</v>
      </c>
      <c r="J106" s="6"/>
      <c r="K106" s="6"/>
    </row>
    <row r="107" spans="1:11">
      <c r="A107" s="6">
        <f t="shared" si="1"/>
        <v>106</v>
      </c>
      <c r="B107" s="6" t="s">
        <v>15</v>
      </c>
      <c r="C107" s="6">
        <v>25038</v>
      </c>
      <c r="D107" s="6">
        <v>2022</v>
      </c>
      <c r="E107" s="6" t="s">
        <v>137</v>
      </c>
      <c r="F107" s="6" t="s">
        <v>32</v>
      </c>
      <c r="G107" s="6" t="s">
        <v>29</v>
      </c>
      <c r="H107" s="6">
        <v>2500</v>
      </c>
      <c r="I107" s="7">
        <v>44742</v>
      </c>
      <c r="J107" s="6"/>
      <c r="K107" s="6"/>
    </row>
    <row r="108" spans="1:11">
      <c r="A108" s="6">
        <f t="shared" si="1"/>
        <v>107</v>
      </c>
      <c r="B108" s="6" t="s">
        <v>15</v>
      </c>
      <c r="C108" s="6">
        <v>25044</v>
      </c>
      <c r="D108" s="6">
        <v>2022</v>
      </c>
      <c r="E108" s="6" t="s">
        <v>137</v>
      </c>
      <c r="F108" s="6" t="s">
        <v>32</v>
      </c>
      <c r="G108" s="6" t="s">
        <v>29</v>
      </c>
      <c r="H108" s="6">
        <v>2500</v>
      </c>
      <c r="I108" s="7">
        <v>44742</v>
      </c>
      <c r="J108" s="6"/>
      <c r="K108" s="6"/>
    </row>
    <row r="109" spans="1:11">
      <c r="A109" s="6">
        <f t="shared" si="1"/>
        <v>108</v>
      </c>
      <c r="B109" s="6" t="s">
        <v>15</v>
      </c>
      <c r="C109" s="6">
        <v>25053</v>
      </c>
      <c r="D109" s="6">
        <v>2022</v>
      </c>
      <c r="E109" s="6" t="s">
        <v>137</v>
      </c>
      <c r="F109" s="6" t="s">
        <v>32</v>
      </c>
      <c r="G109" s="6" t="s">
        <v>29</v>
      </c>
      <c r="H109" s="6">
        <v>2500</v>
      </c>
      <c r="I109" s="7">
        <v>44742</v>
      </c>
      <c r="J109" s="6"/>
      <c r="K109" s="6"/>
    </row>
    <row r="110" spans="1:11">
      <c r="A110" s="6">
        <f t="shared" si="1"/>
        <v>109</v>
      </c>
      <c r="B110" s="6" t="s">
        <v>15</v>
      </c>
      <c r="C110" s="6">
        <v>25055</v>
      </c>
      <c r="D110" s="6">
        <v>2022</v>
      </c>
      <c r="E110" s="6" t="s">
        <v>137</v>
      </c>
      <c r="F110" s="6" t="s">
        <v>32</v>
      </c>
      <c r="G110" s="6" t="s">
        <v>29</v>
      </c>
      <c r="H110" s="6">
        <v>2500</v>
      </c>
      <c r="I110" s="7">
        <v>44742</v>
      </c>
      <c r="J110" s="6"/>
      <c r="K110" s="6"/>
    </row>
    <row r="111" spans="1:11">
      <c r="A111" s="6">
        <f t="shared" si="1"/>
        <v>110</v>
      </c>
      <c r="B111" s="6" t="s">
        <v>15</v>
      </c>
      <c r="C111" s="6">
        <v>25058</v>
      </c>
      <c r="D111" s="6">
        <v>2022</v>
      </c>
      <c r="E111" s="6" t="s">
        <v>137</v>
      </c>
      <c r="F111" s="6" t="s">
        <v>32</v>
      </c>
      <c r="G111" s="6" t="s">
        <v>29</v>
      </c>
      <c r="H111" s="6">
        <v>2500</v>
      </c>
      <c r="I111" s="7">
        <v>44742</v>
      </c>
      <c r="J111" s="6"/>
      <c r="K111" s="6"/>
    </row>
    <row r="112" spans="1:11">
      <c r="A112" s="6">
        <f t="shared" si="1"/>
        <v>111</v>
      </c>
      <c r="B112" s="6" t="s">
        <v>15</v>
      </c>
      <c r="C112" s="6">
        <v>25063</v>
      </c>
      <c r="D112" s="6">
        <v>2022</v>
      </c>
      <c r="E112" s="6" t="s">
        <v>137</v>
      </c>
      <c r="F112" s="6" t="s">
        <v>32</v>
      </c>
      <c r="G112" s="6" t="s">
        <v>29</v>
      </c>
      <c r="H112" s="6">
        <v>2500</v>
      </c>
      <c r="I112" s="7">
        <v>44742</v>
      </c>
      <c r="J112" s="6"/>
      <c r="K112" s="6"/>
    </row>
    <row r="113" spans="1:11">
      <c r="A113" s="6">
        <f t="shared" si="1"/>
        <v>112</v>
      </c>
      <c r="B113" s="6" t="s">
        <v>15</v>
      </c>
      <c r="C113" s="6">
        <v>25070</v>
      </c>
      <c r="D113" s="6">
        <v>2022</v>
      </c>
      <c r="E113" s="6" t="s">
        <v>137</v>
      </c>
      <c r="F113" s="6" t="s">
        <v>32</v>
      </c>
      <c r="G113" s="6" t="s">
        <v>29</v>
      </c>
      <c r="H113" s="6">
        <v>2500</v>
      </c>
      <c r="I113" s="7">
        <v>44742</v>
      </c>
      <c r="J113" s="6"/>
      <c r="K113" s="6"/>
    </row>
    <row r="114" spans="1:11">
      <c r="A114" s="6">
        <f t="shared" si="1"/>
        <v>113</v>
      </c>
      <c r="B114" s="6" t="s">
        <v>15</v>
      </c>
      <c r="C114" s="6">
        <v>25117</v>
      </c>
      <c r="D114" s="6">
        <v>2022</v>
      </c>
      <c r="E114" s="6" t="s">
        <v>137</v>
      </c>
      <c r="F114" s="6" t="s">
        <v>32</v>
      </c>
      <c r="G114" s="6" t="s">
        <v>29</v>
      </c>
      <c r="H114" s="6">
        <v>2500</v>
      </c>
      <c r="I114" s="7">
        <v>44742</v>
      </c>
      <c r="J114" s="6"/>
      <c r="K114" s="6"/>
    </row>
    <row r="115" spans="1:11">
      <c r="A115" s="6">
        <f t="shared" si="1"/>
        <v>114</v>
      </c>
      <c r="B115" s="6" t="s">
        <v>15</v>
      </c>
      <c r="C115" s="6">
        <v>25286</v>
      </c>
      <c r="D115" s="6">
        <v>2022</v>
      </c>
      <c r="E115" s="6" t="s">
        <v>137</v>
      </c>
      <c r="F115" s="6" t="s">
        <v>32</v>
      </c>
      <c r="G115" s="6" t="s">
        <v>18</v>
      </c>
      <c r="H115" s="6">
        <v>2500</v>
      </c>
      <c r="I115" s="7">
        <v>44742</v>
      </c>
      <c r="J115" s="6"/>
      <c r="K115" s="6"/>
    </row>
    <row r="116" spans="1:11">
      <c r="A116" s="6">
        <f t="shared" si="1"/>
        <v>115</v>
      </c>
      <c r="B116" s="6" t="s">
        <v>15</v>
      </c>
      <c r="C116" s="6">
        <v>25319</v>
      </c>
      <c r="D116" s="6">
        <v>2022</v>
      </c>
      <c r="E116" s="6" t="s">
        <v>137</v>
      </c>
      <c r="F116" s="6" t="s">
        <v>32</v>
      </c>
      <c r="G116" s="6" t="s">
        <v>18</v>
      </c>
      <c r="H116" s="6">
        <v>2500</v>
      </c>
      <c r="I116" s="7">
        <v>44742</v>
      </c>
      <c r="J116" s="6"/>
      <c r="K116" s="6"/>
    </row>
    <row r="117" spans="1:11">
      <c r="A117" s="6">
        <f t="shared" si="1"/>
        <v>116</v>
      </c>
      <c r="B117" s="6" t="s">
        <v>15</v>
      </c>
      <c r="C117" s="6">
        <v>25483</v>
      </c>
      <c r="D117" s="6">
        <v>2022</v>
      </c>
      <c r="E117" s="6" t="s">
        <v>137</v>
      </c>
      <c r="F117" s="6" t="s">
        <v>32</v>
      </c>
      <c r="G117" s="6" t="s">
        <v>16</v>
      </c>
      <c r="H117" s="6">
        <v>2500</v>
      </c>
      <c r="I117" s="7">
        <v>44742</v>
      </c>
      <c r="J117" s="6"/>
      <c r="K117" s="6"/>
    </row>
    <row r="118" spans="1:11">
      <c r="A118" s="6">
        <f t="shared" si="1"/>
        <v>117</v>
      </c>
      <c r="B118" s="6" t="s">
        <v>15</v>
      </c>
      <c r="C118" s="6">
        <v>25556</v>
      </c>
      <c r="D118" s="6">
        <v>2022</v>
      </c>
      <c r="E118" s="6" t="s">
        <v>137</v>
      </c>
      <c r="F118" s="6" t="s">
        <v>32</v>
      </c>
      <c r="G118" s="6" t="s">
        <v>29</v>
      </c>
      <c r="H118" s="6">
        <v>2500</v>
      </c>
      <c r="I118" s="7">
        <v>44742</v>
      </c>
      <c r="J118" s="6"/>
      <c r="K118" s="6"/>
    </row>
    <row r="119" spans="1:11">
      <c r="A119" s="6">
        <f t="shared" si="1"/>
        <v>118</v>
      </c>
      <c r="B119" s="6" t="s">
        <v>15</v>
      </c>
      <c r="C119" s="6">
        <v>25646</v>
      </c>
      <c r="D119" s="6">
        <v>2022</v>
      </c>
      <c r="E119" s="6" t="s">
        <v>137</v>
      </c>
      <c r="F119" s="6" t="s">
        <v>32</v>
      </c>
      <c r="G119" s="6" t="s">
        <v>41</v>
      </c>
      <c r="H119" s="6">
        <v>2500</v>
      </c>
      <c r="I119" s="7">
        <v>44742</v>
      </c>
      <c r="J119" s="6"/>
      <c r="K119" s="6"/>
    </row>
    <row r="120" spans="1:11">
      <c r="A120" s="6">
        <f t="shared" si="1"/>
        <v>119</v>
      </c>
      <c r="B120" s="6" t="s">
        <v>15</v>
      </c>
      <c r="C120" s="6">
        <v>25654</v>
      </c>
      <c r="D120" s="6">
        <v>2022</v>
      </c>
      <c r="E120" s="6" t="s">
        <v>137</v>
      </c>
      <c r="F120" s="6" t="s">
        <v>32</v>
      </c>
      <c r="G120" s="6" t="s">
        <v>29</v>
      </c>
      <c r="H120" s="6">
        <v>2500</v>
      </c>
      <c r="I120" s="7">
        <v>44742</v>
      </c>
      <c r="J120" s="6"/>
      <c r="K120" s="6"/>
    </row>
    <row r="121" spans="1:11">
      <c r="A121" s="6">
        <f t="shared" si="1"/>
        <v>120</v>
      </c>
      <c r="B121" s="6" t="s">
        <v>15</v>
      </c>
      <c r="C121" s="6">
        <v>25672</v>
      </c>
      <c r="D121" s="6">
        <v>2022</v>
      </c>
      <c r="E121" s="6" t="s">
        <v>137</v>
      </c>
      <c r="F121" s="6" t="s">
        <v>32</v>
      </c>
      <c r="G121" s="6" t="s">
        <v>29</v>
      </c>
      <c r="H121" s="6">
        <v>2500</v>
      </c>
      <c r="I121" s="7">
        <v>44742</v>
      </c>
      <c r="J121" s="6"/>
      <c r="K121" s="6"/>
    </row>
    <row r="122" spans="1:11">
      <c r="A122" s="6">
        <f t="shared" si="1"/>
        <v>121</v>
      </c>
      <c r="B122" s="6" t="s">
        <v>15</v>
      </c>
      <c r="C122" s="6">
        <v>25700</v>
      </c>
      <c r="D122" s="6">
        <v>2022</v>
      </c>
      <c r="E122" s="6" t="s">
        <v>137</v>
      </c>
      <c r="F122" s="6" t="s">
        <v>32</v>
      </c>
      <c r="G122" s="6" t="s">
        <v>37</v>
      </c>
      <c r="H122" s="6">
        <v>2500</v>
      </c>
      <c r="I122" s="7">
        <v>44742</v>
      </c>
      <c r="J122" s="6"/>
      <c r="K122" s="6"/>
    </row>
    <row r="123" spans="1:11">
      <c r="A123" s="6">
        <f t="shared" si="1"/>
        <v>122</v>
      </c>
      <c r="B123" s="6" t="s">
        <v>15</v>
      </c>
      <c r="C123" s="6">
        <v>25710</v>
      </c>
      <c r="D123" s="6">
        <v>2022</v>
      </c>
      <c r="E123" s="6" t="s">
        <v>137</v>
      </c>
      <c r="F123" s="6" t="s">
        <v>32</v>
      </c>
      <c r="G123" s="6" t="s">
        <v>37</v>
      </c>
      <c r="H123" s="6">
        <v>2500</v>
      </c>
      <c r="I123" s="7">
        <v>44742</v>
      </c>
      <c r="J123" s="6"/>
      <c r="K123" s="6"/>
    </row>
    <row r="124" spans="1:11">
      <c r="A124" s="6">
        <f t="shared" si="1"/>
        <v>123</v>
      </c>
      <c r="B124" s="6" t="s">
        <v>15</v>
      </c>
      <c r="C124" s="6">
        <v>25778</v>
      </c>
      <c r="D124" s="6">
        <v>2022</v>
      </c>
      <c r="E124" s="6" t="s">
        <v>137</v>
      </c>
      <c r="F124" s="6" t="s">
        <v>32</v>
      </c>
      <c r="G124" s="6" t="s">
        <v>29</v>
      </c>
      <c r="H124" s="6">
        <v>2500</v>
      </c>
      <c r="I124" s="7">
        <v>44742</v>
      </c>
      <c r="J124" s="6"/>
      <c r="K124" s="6"/>
    </row>
    <row r="125" spans="1:11">
      <c r="A125" s="6">
        <f t="shared" si="1"/>
        <v>124</v>
      </c>
      <c r="B125" s="6" t="s">
        <v>15</v>
      </c>
      <c r="C125" s="6">
        <v>25822</v>
      </c>
      <c r="D125" s="6">
        <v>2022</v>
      </c>
      <c r="E125" s="6" t="s">
        <v>137</v>
      </c>
      <c r="F125" s="6" t="s">
        <v>32</v>
      </c>
      <c r="G125" s="6" t="s">
        <v>22</v>
      </c>
      <c r="H125" s="6">
        <v>2500</v>
      </c>
      <c r="I125" s="7">
        <v>44742</v>
      </c>
      <c r="J125" s="6"/>
      <c r="K125" s="6"/>
    </row>
    <row r="126" spans="1:11">
      <c r="A126" s="6">
        <f t="shared" si="1"/>
        <v>125</v>
      </c>
      <c r="B126" s="6" t="s">
        <v>15</v>
      </c>
      <c r="C126" s="6">
        <v>25829</v>
      </c>
      <c r="D126" s="6">
        <v>2022</v>
      </c>
      <c r="E126" s="6" t="s">
        <v>137</v>
      </c>
      <c r="F126" s="6" t="s">
        <v>32</v>
      </c>
      <c r="G126" s="6" t="s">
        <v>37</v>
      </c>
      <c r="H126" s="6">
        <v>2500</v>
      </c>
      <c r="I126" s="7">
        <v>44742</v>
      </c>
      <c r="J126" s="6"/>
      <c r="K126" s="6"/>
    </row>
    <row r="127" spans="1:11">
      <c r="A127" s="6">
        <f t="shared" si="1"/>
        <v>126</v>
      </c>
      <c r="B127" s="6" t="s">
        <v>15</v>
      </c>
      <c r="C127" s="6">
        <v>25842</v>
      </c>
      <c r="D127" s="6">
        <v>2022</v>
      </c>
      <c r="E127" s="6" t="s">
        <v>137</v>
      </c>
      <c r="F127" s="6" t="s">
        <v>32</v>
      </c>
      <c r="G127" s="6" t="s">
        <v>37</v>
      </c>
      <c r="H127" s="6">
        <v>2500</v>
      </c>
      <c r="I127" s="7">
        <v>44742</v>
      </c>
      <c r="J127" s="6"/>
      <c r="K127" s="6"/>
    </row>
    <row r="128" spans="1:11">
      <c r="A128" s="6">
        <f t="shared" si="1"/>
        <v>127</v>
      </c>
      <c r="B128" s="6" t="s">
        <v>15</v>
      </c>
      <c r="C128" s="6">
        <v>25861</v>
      </c>
      <c r="D128" s="6">
        <v>2022</v>
      </c>
      <c r="E128" s="6" t="s">
        <v>137</v>
      </c>
      <c r="F128" s="6" t="s">
        <v>32</v>
      </c>
      <c r="G128" s="6" t="s">
        <v>18</v>
      </c>
      <c r="H128" s="6">
        <v>2500</v>
      </c>
      <c r="I128" s="7">
        <v>44742</v>
      </c>
      <c r="J128" s="6"/>
      <c r="K128" s="6"/>
    </row>
    <row r="129" spans="1:11">
      <c r="A129" s="6">
        <f t="shared" si="1"/>
        <v>128</v>
      </c>
      <c r="B129" s="6" t="s">
        <v>15</v>
      </c>
      <c r="C129" s="6">
        <v>25893</v>
      </c>
      <c r="D129" s="6">
        <v>2022</v>
      </c>
      <c r="E129" s="6" t="s">
        <v>137</v>
      </c>
      <c r="F129" s="6" t="s">
        <v>32</v>
      </c>
      <c r="G129" s="6" t="s">
        <v>29</v>
      </c>
      <c r="H129" s="6">
        <v>2500</v>
      </c>
      <c r="I129" s="7">
        <v>44742</v>
      </c>
      <c r="J129" s="6"/>
      <c r="K129" s="6"/>
    </row>
    <row r="130" spans="1:11">
      <c r="A130" s="6">
        <f t="shared" si="1"/>
        <v>129</v>
      </c>
      <c r="B130" s="6" t="s">
        <v>15</v>
      </c>
      <c r="C130" s="6">
        <v>25901</v>
      </c>
      <c r="D130" s="6">
        <v>2022</v>
      </c>
      <c r="E130" s="6" t="s">
        <v>137</v>
      </c>
      <c r="F130" s="6" t="s">
        <v>32</v>
      </c>
      <c r="G130" s="6" t="s">
        <v>16</v>
      </c>
      <c r="H130" s="6">
        <v>2500</v>
      </c>
      <c r="I130" s="7">
        <v>44742</v>
      </c>
      <c r="J130" s="6"/>
      <c r="K130" s="6"/>
    </row>
    <row r="131" spans="1:11">
      <c r="A131" s="6">
        <f t="shared" ref="A131:A194" si="2">A130+1</f>
        <v>130</v>
      </c>
      <c r="B131" s="6" t="s">
        <v>15</v>
      </c>
      <c r="C131" s="6">
        <v>26023</v>
      </c>
      <c r="D131" s="6">
        <v>2022</v>
      </c>
      <c r="E131" s="6" t="s">
        <v>137</v>
      </c>
      <c r="F131" s="6" t="s">
        <v>32</v>
      </c>
      <c r="G131" s="6" t="s">
        <v>37</v>
      </c>
      <c r="H131" s="6">
        <v>2500</v>
      </c>
      <c r="I131" s="7">
        <v>44742</v>
      </c>
      <c r="J131" s="6"/>
      <c r="K131" s="6"/>
    </row>
    <row r="132" spans="1:11">
      <c r="A132" s="6">
        <f t="shared" si="2"/>
        <v>131</v>
      </c>
      <c r="B132" s="6" t="s">
        <v>15</v>
      </c>
      <c r="C132" s="6">
        <v>26036</v>
      </c>
      <c r="D132" s="6">
        <v>2022</v>
      </c>
      <c r="E132" s="6" t="s">
        <v>137</v>
      </c>
      <c r="F132" s="6" t="s">
        <v>32</v>
      </c>
      <c r="G132" s="6" t="s">
        <v>41</v>
      </c>
      <c r="H132" s="6">
        <v>2500</v>
      </c>
      <c r="I132" s="7">
        <v>44742</v>
      </c>
      <c r="J132" s="6"/>
      <c r="K132" s="6"/>
    </row>
    <row r="133" spans="1:11">
      <c r="A133" s="6">
        <f t="shared" si="2"/>
        <v>132</v>
      </c>
      <c r="B133" s="6" t="s">
        <v>15</v>
      </c>
      <c r="C133" s="6">
        <v>26040</v>
      </c>
      <c r="D133" s="6">
        <v>2022</v>
      </c>
      <c r="E133" s="6" t="s">
        <v>137</v>
      </c>
      <c r="F133" s="6" t="s">
        <v>32</v>
      </c>
      <c r="G133" s="6" t="s">
        <v>37</v>
      </c>
      <c r="H133" s="6">
        <v>2500</v>
      </c>
      <c r="I133" s="7">
        <v>44742</v>
      </c>
      <c r="J133" s="6"/>
      <c r="K133" s="6"/>
    </row>
    <row r="134" spans="1:11">
      <c r="A134" s="6">
        <f t="shared" si="2"/>
        <v>133</v>
      </c>
      <c r="B134" s="6" t="s">
        <v>15</v>
      </c>
      <c r="C134" s="6">
        <v>26153</v>
      </c>
      <c r="D134" s="6">
        <v>2022</v>
      </c>
      <c r="E134" s="6" t="s">
        <v>137</v>
      </c>
      <c r="F134" s="6" t="s">
        <v>32</v>
      </c>
      <c r="G134" s="6" t="s">
        <v>29</v>
      </c>
      <c r="H134" s="6">
        <v>2500</v>
      </c>
      <c r="I134" s="7">
        <v>44742</v>
      </c>
      <c r="J134" s="6"/>
      <c r="K134" s="6"/>
    </row>
    <row r="135" spans="1:11">
      <c r="A135" s="6">
        <f t="shared" si="2"/>
        <v>134</v>
      </c>
      <c r="B135" s="6" t="s">
        <v>15</v>
      </c>
      <c r="C135" s="6">
        <v>26211</v>
      </c>
      <c r="D135" s="6">
        <v>2022</v>
      </c>
      <c r="E135" s="6" t="s">
        <v>137</v>
      </c>
      <c r="F135" s="6" t="s">
        <v>32</v>
      </c>
      <c r="G135" s="6" t="s">
        <v>29</v>
      </c>
      <c r="H135" s="6">
        <v>2500</v>
      </c>
      <c r="I135" s="7">
        <v>44742</v>
      </c>
      <c r="J135" s="6"/>
      <c r="K135" s="6"/>
    </row>
    <row r="136" spans="1:11">
      <c r="A136" s="6">
        <f t="shared" si="2"/>
        <v>135</v>
      </c>
      <c r="B136" s="6" t="s">
        <v>15</v>
      </c>
      <c r="C136" s="6">
        <v>26218</v>
      </c>
      <c r="D136" s="6">
        <v>2022</v>
      </c>
      <c r="E136" s="6" t="s">
        <v>137</v>
      </c>
      <c r="F136" s="6" t="s">
        <v>32</v>
      </c>
      <c r="G136" s="6" t="s">
        <v>29</v>
      </c>
      <c r="H136" s="6">
        <v>2500</v>
      </c>
      <c r="I136" s="7">
        <v>44742</v>
      </c>
      <c r="J136" s="6"/>
      <c r="K136" s="6"/>
    </row>
    <row r="137" spans="1:11">
      <c r="A137" s="6">
        <f t="shared" si="2"/>
        <v>136</v>
      </c>
      <c r="B137" s="6" t="s">
        <v>15</v>
      </c>
      <c r="C137" s="6">
        <v>26276</v>
      </c>
      <c r="D137" s="6">
        <v>2022</v>
      </c>
      <c r="E137" s="6" t="s">
        <v>137</v>
      </c>
      <c r="F137" s="6" t="s">
        <v>32</v>
      </c>
      <c r="G137" s="6" t="s">
        <v>37</v>
      </c>
      <c r="H137" s="6">
        <v>2500</v>
      </c>
      <c r="I137" s="7">
        <v>44742</v>
      </c>
      <c r="J137" s="6"/>
      <c r="K137" s="6"/>
    </row>
    <row r="138" spans="1:11">
      <c r="A138" s="6">
        <f t="shared" si="2"/>
        <v>137</v>
      </c>
      <c r="B138" s="6" t="s">
        <v>15</v>
      </c>
      <c r="C138" s="6">
        <v>26331</v>
      </c>
      <c r="D138" s="6">
        <v>2022</v>
      </c>
      <c r="E138" s="6" t="s">
        <v>137</v>
      </c>
      <c r="F138" s="6" t="s">
        <v>32</v>
      </c>
      <c r="G138" s="6" t="s">
        <v>37</v>
      </c>
      <c r="H138" s="6">
        <v>2500</v>
      </c>
      <c r="I138" s="7">
        <v>44742</v>
      </c>
      <c r="J138" s="6"/>
      <c r="K138" s="6"/>
    </row>
    <row r="139" spans="1:11">
      <c r="A139" s="6">
        <f t="shared" si="2"/>
        <v>138</v>
      </c>
      <c r="B139" s="6" t="s">
        <v>15</v>
      </c>
      <c r="C139" s="6">
        <v>26358</v>
      </c>
      <c r="D139" s="6">
        <v>2022</v>
      </c>
      <c r="E139" s="6" t="s">
        <v>137</v>
      </c>
      <c r="F139" s="6" t="s">
        <v>32</v>
      </c>
      <c r="G139" s="6" t="s">
        <v>19</v>
      </c>
      <c r="H139" s="6">
        <v>2500</v>
      </c>
      <c r="I139" s="7">
        <v>44742</v>
      </c>
      <c r="J139" s="6"/>
      <c r="K139" s="6"/>
    </row>
    <row r="140" spans="1:11">
      <c r="A140" s="6">
        <f t="shared" si="2"/>
        <v>139</v>
      </c>
      <c r="B140" s="6" t="s">
        <v>15</v>
      </c>
      <c r="C140" s="6">
        <v>26385</v>
      </c>
      <c r="D140" s="6">
        <v>2022</v>
      </c>
      <c r="E140" s="6" t="s">
        <v>137</v>
      </c>
      <c r="F140" s="6" t="s">
        <v>32</v>
      </c>
      <c r="G140" s="6" t="s">
        <v>41</v>
      </c>
      <c r="H140" s="6">
        <v>2500</v>
      </c>
      <c r="I140" s="7">
        <v>44742</v>
      </c>
      <c r="J140" s="6"/>
      <c r="K140" s="6"/>
    </row>
    <row r="141" spans="1:11">
      <c r="A141" s="6">
        <f t="shared" si="2"/>
        <v>140</v>
      </c>
      <c r="B141" s="6" t="s">
        <v>15</v>
      </c>
      <c r="C141" s="6">
        <v>26586</v>
      </c>
      <c r="D141" s="6">
        <v>2022</v>
      </c>
      <c r="E141" s="6" t="s">
        <v>137</v>
      </c>
      <c r="F141" s="6" t="s">
        <v>32</v>
      </c>
      <c r="G141" s="6" t="s">
        <v>37</v>
      </c>
      <c r="H141" s="6">
        <v>2500</v>
      </c>
      <c r="I141" s="7">
        <v>44742</v>
      </c>
      <c r="J141" s="6"/>
      <c r="K141" s="6"/>
    </row>
    <row r="142" spans="1:11">
      <c r="A142" s="6">
        <f t="shared" si="2"/>
        <v>141</v>
      </c>
      <c r="B142" s="6" t="s">
        <v>15</v>
      </c>
      <c r="C142" s="6">
        <v>26605</v>
      </c>
      <c r="D142" s="6">
        <v>2022</v>
      </c>
      <c r="E142" s="6" t="s">
        <v>137</v>
      </c>
      <c r="F142" s="6" t="s">
        <v>32</v>
      </c>
      <c r="G142" s="6" t="s">
        <v>37</v>
      </c>
      <c r="H142" s="6">
        <v>2500</v>
      </c>
      <c r="I142" s="7">
        <v>44742</v>
      </c>
      <c r="J142" s="6"/>
      <c r="K142" s="6"/>
    </row>
    <row r="143" spans="1:11">
      <c r="A143" s="6">
        <f t="shared" si="2"/>
        <v>142</v>
      </c>
      <c r="B143" s="6" t="s">
        <v>15</v>
      </c>
      <c r="C143" s="6">
        <v>26873</v>
      </c>
      <c r="D143" s="6">
        <v>2022</v>
      </c>
      <c r="E143" s="6" t="s">
        <v>137</v>
      </c>
      <c r="F143" s="6" t="s">
        <v>32</v>
      </c>
      <c r="G143" s="6" t="s">
        <v>37</v>
      </c>
      <c r="H143" s="6">
        <v>2500</v>
      </c>
      <c r="I143" s="7">
        <v>44742</v>
      </c>
      <c r="J143" s="6"/>
      <c r="K143" s="6"/>
    </row>
    <row r="144" spans="1:11">
      <c r="A144" s="6">
        <f t="shared" si="2"/>
        <v>143</v>
      </c>
      <c r="B144" s="6" t="s">
        <v>15</v>
      </c>
      <c r="C144" s="6">
        <v>26946</v>
      </c>
      <c r="D144" s="6">
        <v>2022</v>
      </c>
      <c r="E144" s="6" t="s">
        <v>137</v>
      </c>
      <c r="F144" s="6" t="s">
        <v>32</v>
      </c>
      <c r="G144" s="6" t="s">
        <v>37</v>
      </c>
      <c r="H144" s="6">
        <v>2500</v>
      </c>
      <c r="I144" s="7">
        <v>44742</v>
      </c>
      <c r="J144" s="6"/>
      <c r="K144" s="6"/>
    </row>
    <row r="145" spans="1:11">
      <c r="A145" s="6">
        <f t="shared" si="2"/>
        <v>144</v>
      </c>
      <c r="B145" s="6" t="s">
        <v>15</v>
      </c>
      <c r="C145" s="6">
        <v>27179</v>
      </c>
      <c r="D145" s="6">
        <v>2022</v>
      </c>
      <c r="E145" s="6" t="s">
        <v>137</v>
      </c>
      <c r="F145" s="6" t="s">
        <v>32</v>
      </c>
      <c r="G145" s="6" t="s">
        <v>37</v>
      </c>
      <c r="H145" s="6">
        <v>2500</v>
      </c>
      <c r="I145" s="7">
        <v>44742</v>
      </c>
      <c r="J145" s="6"/>
      <c r="K145" s="6"/>
    </row>
    <row r="146" spans="1:11">
      <c r="A146" s="6">
        <f t="shared" si="2"/>
        <v>145</v>
      </c>
      <c r="B146" s="6" t="s">
        <v>15</v>
      </c>
      <c r="C146" s="6">
        <v>27274</v>
      </c>
      <c r="D146" s="6">
        <v>2022</v>
      </c>
      <c r="E146" s="6" t="s">
        <v>137</v>
      </c>
      <c r="F146" s="6" t="s">
        <v>32</v>
      </c>
      <c r="G146" s="6" t="s">
        <v>25</v>
      </c>
      <c r="H146" s="6">
        <v>2500</v>
      </c>
      <c r="I146" s="7">
        <v>44742</v>
      </c>
      <c r="J146" s="6"/>
      <c r="K146" s="6"/>
    </row>
    <row r="147" spans="1:11">
      <c r="A147" s="6">
        <f t="shared" si="2"/>
        <v>146</v>
      </c>
      <c r="B147" s="6" t="s">
        <v>15</v>
      </c>
      <c r="C147" s="6">
        <v>27334</v>
      </c>
      <c r="D147" s="6">
        <v>2022</v>
      </c>
      <c r="E147" s="6" t="s">
        <v>137</v>
      </c>
      <c r="F147" s="6" t="s">
        <v>32</v>
      </c>
      <c r="G147" s="6" t="s">
        <v>29</v>
      </c>
      <c r="H147" s="6">
        <v>2500</v>
      </c>
      <c r="I147" s="7">
        <v>44742</v>
      </c>
      <c r="J147" s="6"/>
      <c r="K147" s="6"/>
    </row>
    <row r="148" spans="1:11">
      <c r="A148" s="6">
        <f t="shared" si="2"/>
        <v>147</v>
      </c>
      <c r="B148" s="6" t="s">
        <v>15</v>
      </c>
      <c r="C148" s="6">
        <v>27341</v>
      </c>
      <c r="D148" s="6">
        <v>2022</v>
      </c>
      <c r="E148" s="6" t="s">
        <v>137</v>
      </c>
      <c r="F148" s="6" t="s">
        <v>32</v>
      </c>
      <c r="G148" s="6" t="s">
        <v>37</v>
      </c>
      <c r="H148" s="6">
        <v>2500</v>
      </c>
      <c r="I148" s="7">
        <v>44742</v>
      </c>
      <c r="J148" s="6"/>
      <c r="K148" s="6"/>
    </row>
    <row r="149" spans="1:11">
      <c r="A149" s="6">
        <f t="shared" si="2"/>
        <v>148</v>
      </c>
      <c r="B149" s="6" t="s">
        <v>15</v>
      </c>
      <c r="C149" s="6">
        <v>27414</v>
      </c>
      <c r="D149" s="6">
        <v>2022</v>
      </c>
      <c r="E149" s="6" t="s">
        <v>137</v>
      </c>
      <c r="F149" s="6" t="s">
        <v>32</v>
      </c>
      <c r="G149" s="6" t="s">
        <v>29</v>
      </c>
      <c r="H149" s="6">
        <v>2500</v>
      </c>
      <c r="I149" s="7">
        <v>44742</v>
      </c>
      <c r="J149" s="6"/>
      <c r="K149" s="6"/>
    </row>
    <row r="150" spans="1:11">
      <c r="A150" s="6">
        <f t="shared" si="2"/>
        <v>149</v>
      </c>
      <c r="B150" s="6" t="s">
        <v>15</v>
      </c>
      <c r="C150" s="6">
        <v>27458</v>
      </c>
      <c r="D150" s="6">
        <v>2022</v>
      </c>
      <c r="E150" s="6" t="s">
        <v>137</v>
      </c>
      <c r="F150" s="6" t="s">
        <v>32</v>
      </c>
      <c r="G150" s="6" t="s">
        <v>37</v>
      </c>
      <c r="H150" s="6">
        <v>2500</v>
      </c>
      <c r="I150" s="7">
        <v>44742</v>
      </c>
      <c r="J150" s="6"/>
      <c r="K150" s="6"/>
    </row>
    <row r="151" spans="1:11">
      <c r="A151" s="6">
        <f t="shared" si="2"/>
        <v>150</v>
      </c>
      <c r="B151" s="6" t="s">
        <v>15</v>
      </c>
      <c r="C151" s="6">
        <v>27461</v>
      </c>
      <c r="D151" s="6">
        <v>2022</v>
      </c>
      <c r="E151" s="6" t="s">
        <v>137</v>
      </c>
      <c r="F151" s="6" t="s">
        <v>32</v>
      </c>
      <c r="G151" s="6" t="s">
        <v>37</v>
      </c>
      <c r="H151" s="6">
        <v>2500</v>
      </c>
      <c r="I151" s="7">
        <v>44742</v>
      </c>
      <c r="J151" s="6"/>
      <c r="K151" s="6"/>
    </row>
    <row r="152" spans="1:11">
      <c r="A152" s="6">
        <f t="shared" si="2"/>
        <v>151</v>
      </c>
      <c r="B152" s="6" t="s">
        <v>15</v>
      </c>
      <c r="C152" s="6">
        <v>27520</v>
      </c>
      <c r="D152" s="6">
        <v>2022</v>
      </c>
      <c r="E152" s="6" t="s">
        <v>137</v>
      </c>
      <c r="F152" s="6" t="s">
        <v>32</v>
      </c>
      <c r="G152" s="6" t="s">
        <v>37</v>
      </c>
      <c r="H152" s="6">
        <v>2500</v>
      </c>
      <c r="I152" s="7">
        <v>44742</v>
      </c>
      <c r="J152" s="6"/>
      <c r="K152" s="6"/>
    </row>
    <row r="153" spans="1:11">
      <c r="A153" s="6">
        <f t="shared" si="2"/>
        <v>152</v>
      </c>
      <c r="B153" s="6" t="s">
        <v>15</v>
      </c>
      <c r="C153" s="6">
        <v>27591</v>
      </c>
      <c r="D153" s="6">
        <v>2022</v>
      </c>
      <c r="E153" s="6" t="s">
        <v>137</v>
      </c>
      <c r="F153" s="6" t="s">
        <v>32</v>
      </c>
      <c r="G153" s="6" t="s">
        <v>29</v>
      </c>
      <c r="H153" s="6">
        <v>2500</v>
      </c>
      <c r="I153" s="7">
        <v>44742</v>
      </c>
      <c r="J153" s="6"/>
      <c r="K153" s="6"/>
    </row>
    <row r="154" spans="1:11">
      <c r="A154" s="6">
        <f t="shared" si="2"/>
        <v>153</v>
      </c>
      <c r="B154" s="6" t="s">
        <v>15</v>
      </c>
      <c r="C154" s="6">
        <v>27601</v>
      </c>
      <c r="D154" s="6">
        <v>2022</v>
      </c>
      <c r="E154" s="6" t="s">
        <v>137</v>
      </c>
      <c r="F154" s="6" t="s">
        <v>32</v>
      </c>
      <c r="G154" s="6" t="s">
        <v>37</v>
      </c>
      <c r="H154" s="6">
        <v>2500</v>
      </c>
      <c r="I154" s="7">
        <v>44742</v>
      </c>
      <c r="J154" s="6"/>
      <c r="K154" s="6"/>
    </row>
    <row r="155" spans="1:11">
      <c r="A155" s="6">
        <f t="shared" si="2"/>
        <v>154</v>
      </c>
      <c r="B155" s="6" t="s">
        <v>15</v>
      </c>
      <c r="C155" s="6">
        <v>37101</v>
      </c>
      <c r="D155" s="6">
        <v>2022</v>
      </c>
      <c r="E155" s="6" t="s">
        <v>137</v>
      </c>
      <c r="F155" s="6" t="s">
        <v>24</v>
      </c>
      <c r="G155" s="6" t="s">
        <v>28</v>
      </c>
      <c r="H155" s="6">
        <v>12000</v>
      </c>
      <c r="I155" s="7">
        <v>44867</v>
      </c>
      <c r="J155" s="6"/>
      <c r="K155" s="6"/>
    </row>
    <row r="156" spans="1:11">
      <c r="A156" s="6">
        <f t="shared" si="2"/>
        <v>155</v>
      </c>
      <c r="B156" s="6" t="s">
        <v>11</v>
      </c>
      <c r="C156" s="6">
        <v>1246</v>
      </c>
      <c r="D156" s="6">
        <v>2001</v>
      </c>
      <c r="E156" s="6" t="s">
        <v>138</v>
      </c>
      <c r="F156" s="6" t="s">
        <v>12</v>
      </c>
      <c r="G156" s="6" t="s">
        <v>25</v>
      </c>
      <c r="H156" s="6">
        <v>5000</v>
      </c>
      <c r="I156" s="7">
        <v>44773</v>
      </c>
      <c r="J156" s="6"/>
      <c r="K156" s="6"/>
    </row>
    <row r="157" spans="1:11">
      <c r="A157" s="6">
        <f t="shared" si="2"/>
        <v>156</v>
      </c>
      <c r="B157" s="6" t="s">
        <v>11</v>
      </c>
      <c r="C157" s="6">
        <v>2798</v>
      </c>
      <c r="D157" s="6">
        <v>2004</v>
      </c>
      <c r="E157" s="6" t="s">
        <v>138</v>
      </c>
      <c r="F157" s="6" t="s">
        <v>12</v>
      </c>
      <c r="G157" s="6" t="s">
        <v>30</v>
      </c>
      <c r="H157" s="6">
        <v>5000</v>
      </c>
      <c r="I157" s="7">
        <v>44773</v>
      </c>
      <c r="J157" s="6"/>
      <c r="K157" s="6"/>
    </row>
    <row r="158" spans="1:11">
      <c r="A158" s="6">
        <f t="shared" si="2"/>
        <v>157</v>
      </c>
      <c r="B158" s="6" t="s">
        <v>42</v>
      </c>
      <c r="C158" s="6">
        <v>968</v>
      </c>
      <c r="D158" s="6">
        <v>2006</v>
      </c>
      <c r="E158" s="6" t="s">
        <v>138</v>
      </c>
      <c r="F158" s="6" t="s">
        <v>12</v>
      </c>
      <c r="G158" s="6" t="s">
        <v>35</v>
      </c>
      <c r="H158" s="6">
        <v>5000</v>
      </c>
      <c r="I158" s="7">
        <v>44773</v>
      </c>
      <c r="J158" s="6"/>
      <c r="K158" s="6"/>
    </row>
    <row r="159" spans="1:11">
      <c r="A159" s="6">
        <f t="shared" si="2"/>
        <v>158</v>
      </c>
      <c r="B159" s="6" t="s">
        <v>15</v>
      </c>
      <c r="C159" s="6">
        <v>10756</v>
      </c>
      <c r="D159" s="6">
        <v>2007</v>
      </c>
      <c r="E159" s="6" t="s">
        <v>138</v>
      </c>
      <c r="F159" s="6" t="s">
        <v>12</v>
      </c>
      <c r="G159" s="6" t="s">
        <v>23</v>
      </c>
      <c r="H159" s="6">
        <v>5000</v>
      </c>
      <c r="I159" s="7">
        <v>44773</v>
      </c>
      <c r="J159" s="6"/>
      <c r="K159" s="6"/>
    </row>
    <row r="160" spans="1:11">
      <c r="A160" s="6">
        <f t="shared" si="2"/>
        <v>159</v>
      </c>
      <c r="B160" s="6" t="s">
        <v>15</v>
      </c>
      <c r="C160" s="6">
        <v>19716</v>
      </c>
      <c r="D160" s="6">
        <v>2008</v>
      </c>
      <c r="E160" s="6" t="s">
        <v>138</v>
      </c>
      <c r="F160" s="6" t="s">
        <v>12</v>
      </c>
      <c r="G160" s="6" t="s">
        <v>23</v>
      </c>
      <c r="H160" s="6">
        <v>5000</v>
      </c>
      <c r="I160" s="7">
        <v>44773</v>
      </c>
      <c r="J160" s="6"/>
      <c r="K160" s="6"/>
    </row>
    <row r="161" spans="1:11">
      <c r="A161" s="6">
        <f t="shared" si="2"/>
        <v>160</v>
      </c>
      <c r="B161" s="6" t="s">
        <v>31</v>
      </c>
      <c r="C161" s="6">
        <v>434</v>
      </c>
      <c r="D161" s="6">
        <v>2009</v>
      </c>
      <c r="E161" s="6" t="s">
        <v>138</v>
      </c>
      <c r="F161" s="6" t="s">
        <v>12</v>
      </c>
      <c r="G161" s="6" t="s">
        <v>37</v>
      </c>
      <c r="H161" s="6">
        <v>5000</v>
      </c>
      <c r="I161" s="7">
        <v>44773</v>
      </c>
      <c r="J161" s="6"/>
      <c r="K161" s="6"/>
    </row>
    <row r="162" spans="1:11">
      <c r="A162" s="6">
        <f t="shared" si="2"/>
        <v>161</v>
      </c>
      <c r="B162" s="6" t="s">
        <v>43</v>
      </c>
      <c r="C162" s="6">
        <v>1614</v>
      </c>
      <c r="D162" s="6">
        <v>2012</v>
      </c>
      <c r="E162" s="6" t="s">
        <v>138</v>
      </c>
      <c r="F162" s="6" t="s">
        <v>12</v>
      </c>
      <c r="G162" s="6" t="s">
        <v>35</v>
      </c>
      <c r="H162" s="6">
        <v>5000</v>
      </c>
      <c r="I162" s="7">
        <v>44773</v>
      </c>
      <c r="J162" s="6"/>
      <c r="K162" s="6"/>
    </row>
    <row r="163" spans="1:11">
      <c r="A163" s="6">
        <f t="shared" si="2"/>
        <v>162</v>
      </c>
      <c r="B163" s="6" t="s">
        <v>15</v>
      </c>
      <c r="C163" s="6">
        <v>35404</v>
      </c>
      <c r="D163" s="6">
        <v>2014</v>
      </c>
      <c r="E163" s="6" t="s">
        <v>138</v>
      </c>
      <c r="F163" s="6" t="s">
        <v>12</v>
      </c>
      <c r="G163" s="6" t="s">
        <v>34</v>
      </c>
      <c r="H163" s="6">
        <v>5000</v>
      </c>
      <c r="I163" s="7">
        <v>44773</v>
      </c>
      <c r="J163" s="6"/>
      <c r="K163" s="6"/>
    </row>
    <row r="164" spans="1:11">
      <c r="A164" s="6">
        <f t="shared" si="2"/>
        <v>163</v>
      </c>
      <c r="B164" s="6" t="s">
        <v>15</v>
      </c>
      <c r="C164" s="6">
        <v>18901</v>
      </c>
      <c r="D164" s="6">
        <v>2018</v>
      </c>
      <c r="E164" s="6" t="s">
        <v>138</v>
      </c>
      <c r="F164" s="6" t="s">
        <v>12</v>
      </c>
      <c r="G164" s="6" t="s">
        <v>28</v>
      </c>
      <c r="H164" s="6">
        <v>5000</v>
      </c>
      <c r="I164" s="7">
        <v>44773</v>
      </c>
      <c r="J164" s="6"/>
      <c r="K164" s="6"/>
    </row>
    <row r="165" spans="1:11">
      <c r="A165" s="6">
        <f t="shared" si="2"/>
        <v>164</v>
      </c>
      <c r="B165" s="6" t="s">
        <v>33</v>
      </c>
      <c r="C165" s="6">
        <v>51</v>
      </c>
      <c r="D165" s="6">
        <v>2021</v>
      </c>
      <c r="E165" s="6" t="s">
        <v>138</v>
      </c>
      <c r="F165" s="6" t="s">
        <v>12</v>
      </c>
      <c r="G165" s="6" t="s">
        <v>29</v>
      </c>
      <c r="H165" s="6">
        <v>5000</v>
      </c>
      <c r="I165" s="7">
        <v>44773</v>
      </c>
      <c r="J165" s="6"/>
      <c r="K165" s="6"/>
    </row>
    <row r="166" spans="1:11">
      <c r="A166" s="6">
        <f t="shared" si="2"/>
        <v>165</v>
      </c>
      <c r="B166" s="6" t="s">
        <v>15</v>
      </c>
      <c r="C166" s="6">
        <v>37772</v>
      </c>
      <c r="D166" s="6">
        <v>2021</v>
      </c>
      <c r="E166" s="6" t="s">
        <v>138</v>
      </c>
      <c r="F166" s="6" t="s">
        <v>12</v>
      </c>
      <c r="G166" s="6" t="s">
        <v>29</v>
      </c>
      <c r="H166" s="6">
        <v>5000</v>
      </c>
      <c r="I166" s="7">
        <v>44773</v>
      </c>
      <c r="J166" s="6"/>
      <c r="K166" s="6"/>
    </row>
    <row r="167" spans="1:11">
      <c r="A167" s="6">
        <f t="shared" si="2"/>
        <v>166</v>
      </c>
      <c r="B167" s="6" t="s">
        <v>15</v>
      </c>
      <c r="C167" s="6">
        <v>1286</v>
      </c>
      <c r="D167" s="6">
        <v>2022</v>
      </c>
      <c r="E167" s="6" t="s">
        <v>138</v>
      </c>
      <c r="F167" s="6" t="s">
        <v>12</v>
      </c>
      <c r="G167" s="6" t="s">
        <v>23</v>
      </c>
      <c r="H167" s="6">
        <v>2500</v>
      </c>
      <c r="I167" s="7">
        <v>44773</v>
      </c>
      <c r="J167" s="6"/>
      <c r="K167" s="6"/>
    </row>
    <row r="168" spans="1:11">
      <c r="A168" s="6">
        <f t="shared" si="2"/>
        <v>167</v>
      </c>
      <c r="B168" s="6" t="s">
        <v>15</v>
      </c>
      <c r="C168" s="6">
        <v>7575</v>
      </c>
      <c r="D168" s="6">
        <v>2022</v>
      </c>
      <c r="E168" s="6" t="s">
        <v>138</v>
      </c>
      <c r="F168" s="6" t="s">
        <v>12</v>
      </c>
      <c r="G168" s="6" t="s">
        <v>25</v>
      </c>
      <c r="H168" s="6">
        <v>2500</v>
      </c>
      <c r="I168" s="7">
        <v>44773</v>
      </c>
      <c r="J168" s="6"/>
      <c r="K168" s="6"/>
    </row>
    <row r="169" spans="1:11">
      <c r="A169" s="6">
        <f t="shared" si="2"/>
        <v>168</v>
      </c>
      <c r="B169" s="6" t="s">
        <v>15</v>
      </c>
      <c r="C169" s="6">
        <v>9756</v>
      </c>
      <c r="D169" s="6">
        <v>2022</v>
      </c>
      <c r="E169" s="6" t="s">
        <v>138</v>
      </c>
      <c r="F169" s="6" t="s">
        <v>12</v>
      </c>
      <c r="G169" s="6" t="s">
        <v>41</v>
      </c>
      <c r="H169" s="6">
        <v>2500</v>
      </c>
      <c r="I169" s="7">
        <v>44773</v>
      </c>
      <c r="J169" s="6"/>
      <c r="K169" s="6"/>
    </row>
    <row r="170" spans="1:11">
      <c r="A170" s="6">
        <f t="shared" si="2"/>
        <v>169</v>
      </c>
      <c r="B170" s="6" t="s">
        <v>15</v>
      </c>
      <c r="C170" s="6">
        <v>10923</v>
      </c>
      <c r="D170" s="6">
        <v>2022</v>
      </c>
      <c r="E170" s="6" t="s">
        <v>138</v>
      </c>
      <c r="F170" s="6" t="s">
        <v>26</v>
      </c>
      <c r="G170" s="6" t="s">
        <v>28</v>
      </c>
      <c r="H170" s="6">
        <v>10000</v>
      </c>
      <c r="I170" s="7">
        <v>44773</v>
      </c>
      <c r="J170" s="6"/>
      <c r="K170" s="6"/>
    </row>
    <row r="171" spans="1:11">
      <c r="A171" s="6">
        <f t="shared" si="2"/>
        <v>170</v>
      </c>
      <c r="B171" s="6" t="s">
        <v>15</v>
      </c>
      <c r="C171" s="6">
        <v>15399</v>
      </c>
      <c r="D171" s="6">
        <v>2022</v>
      </c>
      <c r="E171" s="6" t="s">
        <v>138</v>
      </c>
      <c r="F171" s="6" t="s">
        <v>26</v>
      </c>
      <c r="G171" s="6" t="s">
        <v>44</v>
      </c>
      <c r="H171" s="6">
        <v>10000</v>
      </c>
      <c r="I171" s="7">
        <v>44773</v>
      </c>
      <c r="J171" s="6"/>
      <c r="K171" s="6"/>
    </row>
    <row r="172" spans="1:11">
      <c r="A172" s="6">
        <f t="shared" si="2"/>
        <v>171</v>
      </c>
      <c r="B172" s="6" t="s">
        <v>15</v>
      </c>
      <c r="C172" s="6">
        <v>17558</v>
      </c>
      <c r="D172" s="6">
        <v>2022</v>
      </c>
      <c r="E172" s="6" t="s">
        <v>138</v>
      </c>
      <c r="F172" s="6" t="s">
        <v>12</v>
      </c>
      <c r="G172" s="6" t="s">
        <v>16</v>
      </c>
      <c r="H172" s="6">
        <v>2500</v>
      </c>
      <c r="I172" s="7">
        <v>44773</v>
      </c>
      <c r="J172" s="6"/>
      <c r="K172" s="6"/>
    </row>
    <row r="173" spans="1:11">
      <c r="A173" s="6">
        <f t="shared" si="2"/>
        <v>172</v>
      </c>
      <c r="B173" s="6" t="s">
        <v>15</v>
      </c>
      <c r="C173" s="6">
        <v>18822</v>
      </c>
      <c r="D173" s="6">
        <v>2022</v>
      </c>
      <c r="E173" s="6" t="s">
        <v>138</v>
      </c>
      <c r="F173" s="6" t="s">
        <v>12</v>
      </c>
      <c r="G173" s="6" t="s">
        <v>41</v>
      </c>
      <c r="H173" s="6">
        <v>2500</v>
      </c>
      <c r="I173" s="7">
        <v>44773</v>
      </c>
      <c r="J173" s="6"/>
      <c r="K173" s="6"/>
    </row>
    <row r="174" spans="1:11">
      <c r="A174" s="6">
        <f t="shared" si="2"/>
        <v>173</v>
      </c>
      <c r="B174" s="6" t="s">
        <v>15</v>
      </c>
      <c r="C174" s="6">
        <v>22719</v>
      </c>
      <c r="D174" s="6">
        <v>2022</v>
      </c>
      <c r="E174" s="6" t="s">
        <v>138</v>
      </c>
      <c r="F174" s="6" t="s">
        <v>12</v>
      </c>
      <c r="G174" s="6" t="s">
        <v>39</v>
      </c>
      <c r="H174" s="6">
        <v>2500</v>
      </c>
      <c r="I174" s="7">
        <v>44773</v>
      </c>
      <c r="J174" s="6"/>
      <c r="K174" s="6"/>
    </row>
    <row r="175" spans="1:11">
      <c r="A175" s="6">
        <f t="shared" si="2"/>
        <v>174</v>
      </c>
      <c r="B175" s="6" t="s">
        <v>15</v>
      </c>
      <c r="C175" s="6">
        <v>23855</v>
      </c>
      <c r="D175" s="6">
        <v>2022</v>
      </c>
      <c r="E175" s="6" t="s">
        <v>138</v>
      </c>
      <c r="F175" s="6" t="s">
        <v>24</v>
      </c>
      <c r="G175" s="6" t="s">
        <v>23</v>
      </c>
      <c r="H175" s="6">
        <v>10000</v>
      </c>
      <c r="I175" s="7">
        <v>44773</v>
      </c>
      <c r="J175" s="6"/>
      <c r="K175" s="6"/>
    </row>
    <row r="176" spans="1:11">
      <c r="A176" s="6">
        <f t="shared" si="2"/>
        <v>175</v>
      </c>
      <c r="B176" s="6" t="s">
        <v>15</v>
      </c>
      <c r="C176" s="6">
        <v>24552</v>
      </c>
      <c r="D176" s="6">
        <v>2022</v>
      </c>
      <c r="E176" s="6" t="s">
        <v>138</v>
      </c>
      <c r="F176" s="6" t="s">
        <v>26</v>
      </c>
      <c r="G176" s="6" t="s">
        <v>25</v>
      </c>
      <c r="H176" s="6">
        <v>10000</v>
      </c>
      <c r="I176" s="7">
        <v>44773</v>
      </c>
      <c r="J176" s="6"/>
      <c r="K176" s="6"/>
    </row>
    <row r="177" spans="1:11">
      <c r="A177" s="6">
        <f t="shared" si="2"/>
        <v>176</v>
      </c>
      <c r="B177" s="6" t="s">
        <v>15</v>
      </c>
      <c r="C177" s="6">
        <v>24690</v>
      </c>
      <c r="D177" s="6">
        <v>2022</v>
      </c>
      <c r="E177" s="6" t="s">
        <v>138</v>
      </c>
      <c r="F177" s="6" t="s">
        <v>26</v>
      </c>
      <c r="G177" s="6" t="s">
        <v>37</v>
      </c>
      <c r="H177" s="6">
        <v>10000</v>
      </c>
      <c r="I177" s="7">
        <v>44773</v>
      </c>
      <c r="J177" s="6"/>
      <c r="K177" s="6"/>
    </row>
    <row r="178" spans="1:11">
      <c r="A178" s="6">
        <f t="shared" si="2"/>
        <v>177</v>
      </c>
      <c r="B178" s="6" t="s">
        <v>15</v>
      </c>
      <c r="C178" s="6">
        <v>24798</v>
      </c>
      <c r="D178" s="6">
        <v>2022</v>
      </c>
      <c r="E178" s="6" t="s">
        <v>138</v>
      </c>
      <c r="F178" s="6" t="s">
        <v>26</v>
      </c>
      <c r="G178" s="6" t="s">
        <v>23</v>
      </c>
      <c r="H178" s="6">
        <v>10000</v>
      </c>
      <c r="I178" s="7">
        <v>44773</v>
      </c>
      <c r="J178" s="6"/>
      <c r="K178" s="6"/>
    </row>
    <row r="179" spans="1:11">
      <c r="A179" s="6">
        <f t="shared" si="2"/>
        <v>178</v>
      </c>
      <c r="B179" s="6" t="s">
        <v>15</v>
      </c>
      <c r="C179" s="6">
        <v>25398</v>
      </c>
      <c r="D179" s="6">
        <v>2022</v>
      </c>
      <c r="E179" s="6" t="s">
        <v>138</v>
      </c>
      <c r="F179" s="6" t="s">
        <v>26</v>
      </c>
      <c r="G179" s="6" t="s">
        <v>13</v>
      </c>
      <c r="H179" s="6">
        <v>10000</v>
      </c>
      <c r="I179" s="7">
        <v>44773</v>
      </c>
      <c r="J179" s="6"/>
      <c r="K179" s="6"/>
    </row>
    <row r="180" spans="1:11">
      <c r="A180" s="6">
        <f t="shared" si="2"/>
        <v>179</v>
      </c>
      <c r="B180" s="6" t="s">
        <v>15</v>
      </c>
      <c r="C180" s="6">
        <v>25686</v>
      </c>
      <c r="D180" s="6">
        <v>2022</v>
      </c>
      <c r="E180" s="6" t="s">
        <v>138</v>
      </c>
      <c r="F180" s="6" t="s">
        <v>12</v>
      </c>
      <c r="G180" s="6" t="s">
        <v>39</v>
      </c>
      <c r="H180" s="6">
        <v>2500</v>
      </c>
      <c r="I180" s="7">
        <v>44773</v>
      </c>
      <c r="J180" s="6"/>
      <c r="K180" s="6"/>
    </row>
    <row r="181" spans="1:11">
      <c r="A181" s="6">
        <f t="shared" si="2"/>
        <v>180</v>
      </c>
      <c r="B181" s="6" t="s">
        <v>15</v>
      </c>
      <c r="C181" s="6">
        <v>25686</v>
      </c>
      <c r="D181" s="6">
        <v>2022</v>
      </c>
      <c r="E181" s="6" t="s">
        <v>138</v>
      </c>
      <c r="F181" s="6" t="s">
        <v>26</v>
      </c>
      <c r="G181" s="6" t="s">
        <v>39</v>
      </c>
      <c r="H181" s="6">
        <v>10000</v>
      </c>
      <c r="I181" s="7">
        <v>44773</v>
      </c>
      <c r="J181" s="6"/>
      <c r="K181" s="6"/>
    </row>
    <row r="182" spans="1:11">
      <c r="A182" s="6">
        <f t="shared" si="2"/>
        <v>181</v>
      </c>
      <c r="B182" s="6" t="s">
        <v>15</v>
      </c>
      <c r="C182" s="6">
        <v>25963</v>
      </c>
      <c r="D182" s="6">
        <v>2022</v>
      </c>
      <c r="E182" s="6" t="s">
        <v>138</v>
      </c>
      <c r="F182" s="6" t="s">
        <v>12</v>
      </c>
      <c r="G182" s="6" t="s">
        <v>22</v>
      </c>
      <c r="H182" s="6">
        <v>2500</v>
      </c>
      <c r="I182" s="7">
        <v>44773</v>
      </c>
      <c r="J182" s="6"/>
      <c r="K182" s="6"/>
    </row>
    <row r="183" spans="1:11">
      <c r="A183" s="6">
        <f t="shared" si="2"/>
        <v>182</v>
      </c>
      <c r="B183" s="6" t="s">
        <v>15</v>
      </c>
      <c r="C183" s="6">
        <v>26006</v>
      </c>
      <c r="D183" s="6">
        <v>2022</v>
      </c>
      <c r="E183" s="6" t="s">
        <v>138</v>
      </c>
      <c r="F183" s="6" t="s">
        <v>26</v>
      </c>
      <c r="G183" s="6" t="s">
        <v>30</v>
      </c>
      <c r="H183" s="6">
        <v>10000</v>
      </c>
      <c r="I183" s="7">
        <v>44773</v>
      </c>
      <c r="J183" s="6"/>
      <c r="K183" s="6"/>
    </row>
    <row r="184" spans="1:11">
      <c r="A184" s="6">
        <f t="shared" si="2"/>
        <v>183</v>
      </c>
      <c r="B184" s="6" t="s">
        <v>15</v>
      </c>
      <c r="C184" s="6">
        <v>26239</v>
      </c>
      <c r="D184" s="6">
        <v>2022</v>
      </c>
      <c r="E184" s="6" t="s">
        <v>138</v>
      </c>
      <c r="F184" s="6" t="s">
        <v>24</v>
      </c>
      <c r="G184" s="6" t="s">
        <v>35</v>
      </c>
      <c r="H184" s="6">
        <v>12000</v>
      </c>
      <c r="I184" s="7">
        <v>44773</v>
      </c>
      <c r="J184" s="6"/>
      <c r="K184" s="6"/>
    </row>
    <row r="185" spans="1:11">
      <c r="A185" s="6">
        <f t="shared" si="2"/>
        <v>184</v>
      </c>
      <c r="B185" s="6" t="s">
        <v>15</v>
      </c>
      <c r="C185" s="6">
        <v>26588</v>
      </c>
      <c r="D185" s="6">
        <v>2022</v>
      </c>
      <c r="E185" s="6" t="s">
        <v>138</v>
      </c>
      <c r="F185" s="6" t="s">
        <v>26</v>
      </c>
      <c r="G185" s="6" t="s">
        <v>39</v>
      </c>
      <c r="H185" s="6">
        <v>10000</v>
      </c>
      <c r="I185" s="7">
        <v>44773</v>
      </c>
      <c r="J185" s="6"/>
      <c r="K185" s="6"/>
    </row>
    <row r="186" spans="1:11">
      <c r="A186" s="6">
        <f t="shared" si="2"/>
        <v>185</v>
      </c>
      <c r="B186" s="6" t="s">
        <v>15</v>
      </c>
      <c r="C186" s="6">
        <v>27276</v>
      </c>
      <c r="D186" s="6">
        <v>2022</v>
      </c>
      <c r="E186" s="6" t="s">
        <v>138</v>
      </c>
      <c r="F186" s="6" t="s">
        <v>12</v>
      </c>
      <c r="G186" s="6" t="s">
        <v>16</v>
      </c>
      <c r="H186" s="6">
        <v>2500</v>
      </c>
      <c r="I186" s="7">
        <v>44773</v>
      </c>
      <c r="J186" s="6"/>
      <c r="K186" s="6"/>
    </row>
    <row r="187" spans="1:11">
      <c r="A187" s="6">
        <f t="shared" si="2"/>
        <v>186</v>
      </c>
      <c r="B187" s="6" t="s">
        <v>15</v>
      </c>
      <c r="C187" s="6">
        <v>27797</v>
      </c>
      <c r="D187" s="6">
        <v>2022</v>
      </c>
      <c r="E187" s="6" t="s">
        <v>138</v>
      </c>
      <c r="F187" s="6" t="s">
        <v>26</v>
      </c>
      <c r="G187" s="6" t="s">
        <v>39</v>
      </c>
      <c r="H187" s="6">
        <v>10000</v>
      </c>
      <c r="I187" s="7">
        <v>44773</v>
      </c>
      <c r="J187" s="6"/>
      <c r="K187" s="6"/>
    </row>
    <row r="188" spans="1:11">
      <c r="A188" s="6">
        <f t="shared" si="2"/>
        <v>187</v>
      </c>
      <c r="B188" s="6" t="s">
        <v>15</v>
      </c>
      <c r="C188" s="6">
        <v>28014</v>
      </c>
      <c r="D188" s="6">
        <v>2022</v>
      </c>
      <c r="E188" s="6" t="s">
        <v>138</v>
      </c>
      <c r="F188" s="6" t="s">
        <v>26</v>
      </c>
      <c r="G188" s="6" t="s">
        <v>37</v>
      </c>
      <c r="H188" s="6">
        <v>10000</v>
      </c>
      <c r="I188" s="7">
        <v>44773</v>
      </c>
      <c r="J188" s="6"/>
      <c r="K188" s="6"/>
    </row>
    <row r="189" spans="1:11">
      <c r="A189" s="6">
        <f t="shared" si="2"/>
        <v>188</v>
      </c>
      <c r="B189" s="6" t="s">
        <v>15</v>
      </c>
      <c r="C189" s="6">
        <v>28032</v>
      </c>
      <c r="D189" s="6">
        <v>2022</v>
      </c>
      <c r="E189" s="6" t="s">
        <v>138</v>
      </c>
      <c r="F189" s="6" t="s">
        <v>26</v>
      </c>
      <c r="G189" s="6" t="s">
        <v>16</v>
      </c>
      <c r="H189" s="6">
        <v>10000</v>
      </c>
      <c r="I189" s="7">
        <v>44773</v>
      </c>
      <c r="J189" s="6"/>
      <c r="K189" s="6"/>
    </row>
    <row r="190" spans="1:11">
      <c r="A190" s="6">
        <f t="shared" si="2"/>
        <v>189</v>
      </c>
      <c r="B190" s="6" t="s">
        <v>15</v>
      </c>
      <c r="C190" s="6">
        <v>28069</v>
      </c>
      <c r="D190" s="6">
        <v>2022</v>
      </c>
      <c r="E190" s="6" t="s">
        <v>138</v>
      </c>
      <c r="F190" s="6" t="s">
        <v>12</v>
      </c>
      <c r="G190" s="6" t="s">
        <v>29</v>
      </c>
      <c r="H190" s="6">
        <v>2500</v>
      </c>
      <c r="I190" s="7">
        <v>44773</v>
      </c>
      <c r="J190" s="6"/>
      <c r="K190" s="6"/>
    </row>
    <row r="191" spans="1:11">
      <c r="A191" s="6">
        <f t="shared" si="2"/>
        <v>190</v>
      </c>
      <c r="B191" s="6" t="s">
        <v>15</v>
      </c>
      <c r="C191" s="6">
        <v>28080</v>
      </c>
      <c r="D191" s="6">
        <v>2022</v>
      </c>
      <c r="E191" s="6" t="s">
        <v>138</v>
      </c>
      <c r="F191" s="6" t="s">
        <v>12</v>
      </c>
      <c r="G191" s="6" t="s">
        <v>29</v>
      </c>
      <c r="H191" s="6">
        <v>2500</v>
      </c>
      <c r="I191" s="7">
        <v>44773</v>
      </c>
      <c r="J191" s="6"/>
      <c r="K191" s="6"/>
    </row>
    <row r="192" spans="1:11">
      <c r="A192" s="6">
        <f t="shared" si="2"/>
        <v>191</v>
      </c>
      <c r="B192" s="6" t="s">
        <v>15</v>
      </c>
      <c r="C192" s="6">
        <v>28102</v>
      </c>
      <c r="D192" s="6">
        <v>2022</v>
      </c>
      <c r="E192" s="6" t="s">
        <v>138</v>
      </c>
      <c r="F192" s="6" t="s">
        <v>12</v>
      </c>
      <c r="G192" s="6" t="s">
        <v>29</v>
      </c>
      <c r="H192" s="6">
        <v>2500</v>
      </c>
      <c r="I192" s="7">
        <v>44773</v>
      </c>
      <c r="J192" s="6"/>
      <c r="K192" s="6"/>
    </row>
    <row r="193" spans="1:11">
      <c r="A193" s="6">
        <f t="shared" si="2"/>
        <v>192</v>
      </c>
      <c r="B193" s="6" t="s">
        <v>15</v>
      </c>
      <c r="C193" s="6">
        <v>28183</v>
      </c>
      <c r="D193" s="6">
        <v>2022</v>
      </c>
      <c r="E193" s="6" t="s">
        <v>138</v>
      </c>
      <c r="F193" s="6" t="s">
        <v>12</v>
      </c>
      <c r="G193" s="6" t="s">
        <v>29</v>
      </c>
      <c r="H193" s="6">
        <v>2500</v>
      </c>
      <c r="I193" s="7">
        <v>44773</v>
      </c>
      <c r="J193" s="6"/>
      <c r="K193" s="6"/>
    </row>
    <row r="194" spans="1:11">
      <c r="A194" s="6">
        <f t="shared" si="2"/>
        <v>193</v>
      </c>
      <c r="B194" s="6" t="s">
        <v>15</v>
      </c>
      <c r="C194" s="6">
        <v>28426</v>
      </c>
      <c r="D194" s="6">
        <v>2022</v>
      </c>
      <c r="E194" s="6" t="s">
        <v>138</v>
      </c>
      <c r="F194" s="6" t="s">
        <v>26</v>
      </c>
      <c r="G194" s="6" t="s">
        <v>16</v>
      </c>
      <c r="H194" s="6">
        <v>10000</v>
      </c>
      <c r="I194" s="7">
        <v>44773</v>
      </c>
      <c r="J194" s="6"/>
      <c r="K194" s="6"/>
    </row>
    <row r="195" spans="1:11">
      <c r="A195" s="6">
        <f t="shared" ref="A195:A258" si="3">A194+1</f>
        <v>194</v>
      </c>
      <c r="B195" s="6" t="s">
        <v>15</v>
      </c>
      <c r="C195" s="6">
        <v>28492</v>
      </c>
      <c r="D195" s="6">
        <v>2022</v>
      </c>
      <c r="E195" s="6" t="s">
        <v>138</v>
      </c>
      <c r="F195" s="6" t="s">
        <v>12</v>
      </c>
      <c r="G195" s="6" t="s">
        <v>29</v>
      </c>
      <c r="H195" s="6">
        <v>2500</v>
      </c>
      <c r="I195" s="7">
        <v>44773</v>
      </c>
      <c r="J195" s="6"/>
      <c r="K195" s="6"/>
    </row>
    <row r="196" spans="1:11">
      <c r="A196" s="6">
        <f t="shared" si="3"/>
        <v>195</v>
      </c>
      <c r="B196" s="6" t="s">
        <v>15</v>
      </c>
      <c r="C196" s="6">
        <v>28560</v>
      </c>
      <c r="D196" s="6">
        <v>2022</v>
      </c>
      <c r="E196" s="6" t="s">
        <v>138</v>
      </c>
      <c r="F196" s="6" t="s">
        <v>26</v>
      </c>
      <c r="G196" s="6" t="s">
        <v>18</v>
      </c>
      <c r="H196" s="6">
        <v>10000</v>
      </c>
      <c r="I196" s="7">
        <v>44773</v>
      </c>
      <c r="J196" s="6"/>
      <c r="K196" s="6"/>
    </row>
    <row r="197" spans="1:11">
      <c r="A197" s="6">
        <f t="shared" si="3"/>
        <v>196</v>
      </c>
      <c r="B197" s="6" t="s">
        <v>15</v>
      </c>
      <c r="C197" s="6">
        <v>28577</v>
      </c>
      <c r="D197" s="6">
        <v>2022</v>
      </c>
      <c r="E197" s="6" t="s">
        <v>138</v>
      </c>
      <c r="F197" s="6" t="s">
        <v>12</v>
      </c>
      <c r="G197" s="6" t="s">
        <v>29</v>
      </c>
      <c r="H197" s="6">
        <v>2500</v>
      </c>
      <c r="I197" s="7">
        <v>44773</v>
      </c>
      <c r="J197" s="6"/>
      <c r="K197" s="6"/>
    </row>
    <row r="198" spans="1:11">
      <c r="A198" s="6">
        <f t="shared" si="3"/>
        <v>197</v>
      </c>
      <c r="B198" s="6" t="s">
        <v>15</v>
      </c>
      <c r="C198" s="6">
        <v>28611</v>
      </c>
      <c r="D198" s="6">
        <v>2022</v>
      </c>
      <c r="E198" s="6" t="s">
        <v>138</v>
      </c>
      <c r="F198" s="6" t="s">
        <v>12</v>
      </c>
      <c r="G198" s="6" t="s">
        <v>37</v>
      </c>
      <c r="H198" s="6">
        <v>2500</v>
      </c>
      <c r="I198" s="7">
        <v>44773</v>
      </c>
      <c r="J198" s="6"/>
      <c r="K198" s="6"/>
    </row>
    <row r="199" spans="1:11">
      <c r="A199" s="6">
        <f t="shared" si="3"/>
        <v>198</v>
      </c>
      <c r="B199" s="6" t="s">
        <v>15</v>
      </c>
      <c r="C199" s="6">
        <v>28666</v>
      </c>
      <c r="D199" s="6">
        <v>2022</v>
      </c>
      <c r="E199" s="6" t="s">
        <v>138</v>
      </c>
      <c r="F199" s="6" t="s">
        <v>12</v>
      </c>
      <c r="G199" s="6" t="s">
        <v>37</v>
      </c>
      <c r="H199" s="6">
        <v>2500</v>
      </c>
      <c r="I199" s="7">
        <v>44773</v>
      </c>
      <c r="J199" s="6"/>
      <c r="K199" s="6"/>
    </row>
    <row r="200" spans="1:11">
      <c r="A200" s="6">
        <f t="shared" si="3"/>
        <v>199</v>
      </c>
      <c r="B200" s="6" t="s">
        <v>15</v>
      </c>
      <c r="C200" s="6">
        <v>28668</v>
      </c>
      <c r="D200" s="6">
        <v>2022</v>
      </c>
      <c r="E200" s="6" t="s">
        <v>138</v>
      </c>
      <c r="F200" s="6" t="s">
        <v>12</v>
      </c>
      <c r="G200" s="6" t="s">
        <v>29</v>
      </c>
      <c r="H200" s="6">
        <v>2500</v>
      </c>
      <c r="I200" s="7">
        <v>44773</v>
      </c>
      <c r="J200" s="6"/>
      <c r="K200" s="6"/>
    </row>
    <row r="201" spans="1:11">
      <c r="A201" s="6">
        <f t="shared" si="3"/>
        <v>200</v>
      </c>
      <c r="B201" s="6" t="s">
        <v>15</v>
      </c>
      <c r="C201" s="6">
        <v>28843</v>
      </c>
      <c r="D201" s="6">
        <v>2022</v>
      </c>
      <c r="E201" s="6" t="s">
        <v>138</v>
      </c>
      <c r="F201" s="6" t="s">
        <v>12</v>
      </c>
      <c r="G201" s="6" t="s">
        <v>37</v>
      </c>
      <c r="H201" s="6">
        <v>2500</v>
      </c>
      <c r="I201" s="7">
        <v>44773</v>
      </c>
      <c r="J201" s="6"/>
      <c r="K201" s="6"/>
    </row>
    <row r="202" spans="1:11">
      <c r="A202" s="6">
        <f t="shared" si="3"/>
        <v>201</v>
      </c>
      <c r="B202" s="6" t="s">
        <v>15</v>
      </c>
      <c r="C202" s="6">
        <v>29020</v>
      </c>
      <c r="D202" s="6">
        <v>2022</v>
      </c>
      <c r="E202" s="6" t="s">
        <v>138</v>
      </c>
      <c r="F202" s="6" t="s">
        <v>12</v>
      </c>
      <c r="G202" s="6" t="s">
        <v>29</v>
      </c>
      <c r="H202" s="6">
        <v>2500</v>
      </c>
      <c r="I202" s="7">
        <v>44773</v>
      </c>
      <c r="J202" s="6"/>
      <c r="K202" s="6"/>
    </row>
    <row r="203" spans="1:11">
      <c r="A203" s="6">
        <f t="shared" si="3"/>
        <v>202</v>
      </c>
      <c r="B203" s="6" t="s">
        <v>15</v>
      </c>
      <c r="C203" s="6">
        <v>29027</v>
      </c>
      <c r="D203" s="6">
        <v>2022</v>
      </c>
      <c r="E203" s="6" t="s">
        <v>138</v>
      </c>
      <c r="F203" s="6" t="s">
        <v>12</v>
      </c>
      <c r="G203" s="6" t="s">
        <v>37</v>
      </c>
      <c r="H203" s="6">
        <v>2500</v>
      </c>
      <c r="I203" s="7">
        <v>44773</v>
      </c>
      <c r="J203" s="6"/>
      <c r="K203" s="6"/>
    </row>
    <row r="204" spans="1:11">
      <c r="A204" s="6">
        <f t="shared" si="3"/>
        <v>203</v>
      </c>
      <c r="B204" s="6" t="s">
        <v>15</v>
      </c>
      <c r="C204" s="6">
        <v>29035</v>
      </c>
      <c r="D204" s="6">
        <v>2022</v>
      </c>
      <c r="E204" s="6" t="s">
        <v>138</v>
      </c>
      <c r="F204" s="6" t="s">
        <v>12</v>
      </c>
      <c r="G204" s="6" t="s">
        <v>29</v>
      </c>
      <c r="H204" s="6">
        <v>2500</v>
      </c>
      <c r="I204" s="7">
        <v>44773</v>
      </c>
      <c r="J204" s="6"/>
      <c r="K204" s="6"/>
    </row>
    <row r="205" spans="1:11">
      <c r="A205" s="6">
        <f t="shared" si="3"/>
        <v>204</v>
      </c>
      <c r="B205" s="6" t="s">
        <v>15</v>
      </c>
      <c r="C205" s="6">
        <v>29043</v>
      </c>
      <c r="D205" s="6">
        <v>2022</v>
      </c>
      <c r="E205" s="6" t="s">
        <v>138</v>
      </c>
      <c r="F205" s="6" t="s">
        <v>12</v>
      </c>
      <c r="G205" s="6" t="s">
        <v>37</v>
      </c>
      <c r="H205" s="6">
        <v>2500</v>
      </c>
      <c r="I205" s="7">
        <v>44773</v>
      </c>
      <c r="J205" s="6"/>
      <c r="K205" s="6"/>
    </row>
    <row r="206" spans="1:11">
      <c r="A206" s="6">
        <f t="shared" si="3"/>
        <v>205</v>
      </c>
      <c r="B206" s="6" t="s">
        <v>15</v>
      </c>
      <c r="C206" s="6">
        <v>29337</v>
      </c>
      <c r="D206" s="6">
        <v>2022</v>
      </c>
      <c r="E206" s="6" t="s">
        <v>138</v>
      </c>
      <c r="F206" s="6" t="s">
        <v>12</v>
      </c>
      <c r="G206" s="6" t="s">
        <v>29</v>
      </c>
      <c r="H206" s="6">
        <v>2500</v>
      </c>
      <c r="I206" s="7">
        <v>44773</v>
      </c>
      <c r="J206" s="6"/>
      <c r="K206" s="6"/>
    </row>
    <row r="207" spans="1:11">
      <c r="A207" s="6">
        <f t="shared" si="3"/>
        <v>206</v>
      </c>
      <c r="B207" s="6" t="s">
        <v>15</v>
      </c>
      <c r="C207" s="6">
        <v>29387</v>
      </c>
      <c r="D207" s="6">
        <v>2022</v>
      </c>
      <c r="E207" s="6" t="s">
        <v>138</v>
      </c>
      <c r="F207" s="6" t="s">
        <v>12</v>
      </c>
      <c r="G207" s="6" t="s">
        <v>29</v>
      </c>
      <c r="H207" s="6">
        <v>2500</v>
      </c>
      <c r="I207" s="7">
        <v>44773</v>
      </c>
      <c r="J207" s="6"/>
      <c r="K207" s="6"/>
    </row>
    <row r="208" spans="1:11">
      <c r="A208" s="6">
        <f t="shared" si="3"/>
        <v>207</v>
      </c>
      <c r="B208" s="6" t="s">
        <v>15</v>
      </c>
      <c r="C208" s="6">
        <v>29414</v>
      </c>
      <c r="D208" s="6">
        <v>2022</v>
      </c>
      <c r="E208" s="6" t="s">
        <v>138</v>
      </c>
      <c r="F208" s="6" t="s">
        <v>12</v>
      </c>
      <c r="G208" s="6" t="s">
        <v>29</v>
      </c>
      <c r="H208" s="6">
        <v>2500</v>
      </c>
      <c r="I208" s="7">
        <v>44773</v>
      </c>
      <c r="J208" s="6"/>
      <c r="K208" s="6"/>
    </row>
    <row r="209" spans="1:11">
      <c r="A209" s="6">
        <f t="shared" si="3"/>
        <v>208</v>
      </c>
      <c r="B209" s="6" t="s">
        <v>15</v>
      </c>
      <c r="C209" s="6">
        <v>29422</v>
      </c>
      <c r="D209" s="6">
        <v>2022</v>
      </c>
      <c r="E209" s="6" t="s">
        <v>138</v>
      </c>
      <c r="F209" s="6" t="s">
        <v>12</v>
      </c>
      <c r="G209" s="6" t="s">
        <v>37</v>
      </c>
      <c r="H209" s="6">
        <v>2500</v>
      </c>
      <c r="I209" s="7">
        <v>44773</v>
      </c>
      <c r="J209" s="6"/>
      <c r="K209" s="6"/>
    </row>
    <row r="210" spans="1:11">
      <c r="A210" s="6">
        <f t="shared" si="3"/>
        <v>209</v>
      </c>
      <c r="B210" s="6" t="s">
        <v>15</v>
      </c>
      <c r="C210" s="6">
        <v>29944</v>
      </c>
      <c r="D210" s="6">
        <v>2022</v>
      </c>
      <c r="E210" s="6" t="s">
        <v>138</v>
      </c>
      <c r="F210" s="6" t="s">
        <v>12</v>
      </c>
      <c r="G210" s="6" t="s">
        <v>29</v>
      </c>
      <c r="H210" s="6">
        <v>2500</v>
      </c>
      <c r="I210" s="7">
        <v>44773</v>
      </c>
      <c r="J210" s="6"/>
      <c r="K210" s="6"/>
    </row>
    <row r="211" spans="1:11">
      <c r="A211" s="6">
        <f t="shared" si="3"/>
        <v>210</v>
      </c>
      <c r="B211" s="6" t="s">
        <v>15</v>
      </c>
      <c r="C211" s="6">
        <v>29951</v>
      </c>
      <c r="D211" s="6">
        <v>2022</v>
      </c>
      <c r="E211" s="6" t="s">
        <v>138</v>
      </c>
      <c r="F211" s="6" t="s">
        <v>12</v>
      </c>
      <c r="G211" s="6" t="s">
        <v>29</v>
      </c>
      <c r="H211" s="6">
        <v>2500</v>
      </c>
      <c r="I211" s="7">
        <v>44773</v>
      </c>
      <c r="J211" s="6"/>
      <c r="K211" s="6"/>
    </row>
    <row r="212" spans="1:11">
      <c r="A212" s="6">
        <f t="shared" si="3"/>
        <v>211</v>
      </c>
      <c r="B212" s="6" t="s">
        <v>15</v>
      </c>
      <c r="C212" s="6">
        <v>29957</v>
      </c>
      <c r="D212" s="6">
        <v>2022</v>
      </c>
      <c r="E212" s="6" t="s">
        <v>138</v>
      </c>
      <c r="F212" s="6" t="s">
        <v>12</v>
      </c>
      <c r="G212" s="6" t="s">
        <v>29</v>
      </c>
      <c r="H212" s="6">
        <v>2500</v>
      </c>
      <c r="I212" s="7">
        <v>44773</v>
      </c>
      <c r="J212" s="6"/>
      <c r="K212" s="6"/>
    </row>
    <row r="213" spans="1:11">
      <c r="A213" s="6">
        <f t="shared" si="3"/>
        <v>212</v>
      </c>
      <c r="B213" s="6" t="s">
        <v>15</v>
      </c>
      <c r="C213" s="6">
        <v>29997</v>
      </c>
      <c r="D213" s="6">
        <v>2022</v>
      </c>
      <c r="E213" s="6" t="s">
        <v>138</v>
      </c>
      <c r="F213" s="6" t="s">
        <v>12</v>
      </c>
      <c r="G213" s="6" t="s">
        <v>29</v>
      </c>
      <c r="H213" s="6">
        <v>2500</v>
      </c>
      <c r="I213" s="7">
        <v>44773</v>
      </c>
      <c r="J213" s="6"/>
      <c r="K213" s="6"/>
    </row>
    <row r="214" spans="1:11">
      <c r="A214" s="6">
        <f t="shared" si="3"/>
        <v>213</v>
      </c>
      <c r="B214" s="6" t="s">
        <v>15</v>
      </c>
      <c r="C214" s="6">
        <v>30010</v>
      </c>
      <c r="D214" s="6">
        <v>2022</v>
      </c>
      <c r="E214" s="6" t="s">
        <v>138</v>
      </c>
      <c r="F214" s="6" t="s">
        <v>12</v>
      </c>
      <c r="G214" s="6" t="s">
        <v>29</v>
      </c>
      <c r="H214" s="6">
        <v>2500</v>
      </c>
      <c r="I214" s="7">
        <v>44773</v>
      </c>
      <c r="J214" s="6"/>
      <c r="K214" s="6"/>
    </row>
    <row r="215" spans="1:11">
      <c r="A215" s="6">
        <f t="shared" si="3"/>
        <v>214</v>
      </c>
      <c r="B215" s="6" t="s">
        <v>15</v>
      </c>
      <c r="C215" s="6">
        <v>30376</v>
      </c>
      <c r="D215" s="6">
        <v>2022</v>
      </c>
      <c r="E215" s="6" t="s">
        <v>138</v>
      </c>
      <c r="F215" s="6" t="s">
        <v>12</v>
      </c>
      <c r="G215" s="6" t="s">
        <v>34</v>
      </c>
      <c r="H215" s="6">
        <v>2500</v>
      </c>
      <c r="I215" s="7">
        <v>44773</v>
      </c>
      <c r="J215" s="6"/>
      <c r="K215" s="6"/>
    </row>
    <row r="216" spans="1:11">
      <c r="A216" s="6">
        <f t="shared" si="3"/>
        <v>215</v>
      </c>
      <c r="B216" s="6" t="s">
        <v>15</v>
      </c>
      <c r="C216" s="6">
        <v>30379</v>
      </c>
      <c r="D216" s="6">
        <v>2022</v>
      </c>
      <c r="E216" s="6" t="s">
        <v>138</v>
      </c>
      <c r="F216" s="6" t="s">
        <v>12</v>
      </c>
      <c r="G216" s="6" t="s">
        <v>29</v>
      </c>
      <c r="H216" s="6">
        <v>2500</v>
      </c>
      <c r="I216" s="7">
        <v>44773</v>
      </c>
      <c r="J216" s="6"/>
      <c r="K216" s="6"/>
    </row>
    <row r="217" spans="1:11">
      <c r="A217" s="6">
        <f t="shared" si="3"/>
        <v>216</v>
      </c>
      <c r="B217" s="6" t="s">
        <v>15</v>
      </c>
      <c r="C217" s="6">
        <v>30500</v>
      </c>
      <c r="D217" s="6">
        <v>2022</v>
      </c>
      <c r="E217" s="6" t="s">
        <v>138</v>
      </c>
      <c r="F217" s="6" t="s">
        <v>12</v>
      </c>
      <c r="G217" s="6" t="s">
        <v>29</v>
      </c>
      <c r="H217" s="6">
        <v>2500</v>
      </c>
      <c r="I217" s="7">
        <v>44773</v>
      </c>
      <c r="J217" s="6"/>
      <c r="K217" s="6"/>
    </row>
    <row r="218" spans="1:11">
      <c r="A218" s="6">
        <f t="shared" si="3"/>
        <v>217</v>
      </c>
      <c r="B218" s="6" t="s">
        <v>15</v>
      </c>
      <c r="C218" s="6">
        <v>30519</v>
      </c>
      <c r="D218" s="6">
        <v>2022</v>
      </c>
      <c r="E218" s="6" t="s">
        <v>138</v>
      </c>
      <c r="F218" s="6" t="s">
        <v>12</v>
      </c>
      <c r="G218" s="6" t="s">
        <v>37</v>
      </c>
      <c r="H218" s="6">
        <v>2500</v>
      </c>
      <c r="I218" s="7">
        <v>44773</v>
      </c>
      <c r="J218" s="6"/>
      <c r="K218" s="6"/>
    </row>
    <row r="219" spans="1:11">
      <c r="A219" s="6">
        <f t="shared" si="3"/>
        <v>218</v>
      </c>
      <c r="B219" s="6" t="s">
        <v>15</v>
      </c>
      <c r="C219" s="6">
        <v>30866</v>
      </c>
      <c r="D219" s="6">
        <v>2022</v>
      </c>
      <c r="E219" s="6" t="s">
        <v>138</v>
      </c>
      <c r="F219" s="6" t="s">
        <v>12</v>
      </c>
      <c r="G219" s="6" t="s">
        <v>18</v>
      </c>
      <c r="H219" s="6">
        <v>2500</v>
      </c>
      <c r="I219" s="7">
        <v>44773</v>
      </c>
      <c r="J219" s="6"/>
      <c r="K219" s="6"/>
    </row>
    <row r="220" spans="1:11">
      <c r="A220" s="6">
        <f t="shared" si="3"/>
        <v>219</v>
      </c>
      <c r="B220" s="6" t="s">
        <v>15</v>
      </c>
      <c r="C220" s="6">
        <v>31027</v>
      </c>
      <c r="D220" s="6">
        <v>2022</v>
      </c>
      <c r="E220" s="6" t="s">
        <v>138</v>
      </c>
      <c r="F220" s="6" t="s">
        <v>12</v>
      </c>
      <c r="G220" s="6" t="s">
        <v>29</v>
      </c>
      <c r="H220" s="6">
        <v>2500</v>
      </c>
      <c r="I220" s="7">
        <v>44773</v>
      </c>
      <c r="J220" s="6"/>
      <c r="K220" s="6"/>
    </row>
    <row r="221" spans="1:11">
      <c r="A221" s="6">
        <f t="shared" si="3"/>
        <v>220</v>
      </c>
      <c r="B221" s="6" t="s">
        <v>15</v>
      </c>
      <c r="C221" s="6">
        <v>31040</v>
      </c>
      <c r="D221" s="6">
        <v>2022</v>
      </c>
      <c r="E221" s="6" t="s">
        <v>138</v>
      </c>
      <c r="F221" s="6" t="s">
        <v>12</v>
      </c>
      <c r="G221" s="6" t="s">
        <v>29</v>
      </c>
      <c r="H221" s="6">
        <v>2500</v>
      </c>
      <c r="I221" s="7">
        <v>44773</v>
      </c>
      <c r="J221" s="6"/>
      <c r="K221" s="6"/>
    </row>
    <row r="222" spans="1:11">
      <c r="A222" s="6">
        <f t="shared" si="3"/>
        <v>221</v>
      </c>
      <c r="B222" s="6" t="s">
        <v>15</v>
      </c>
      <c r="C222" s="6">
        <v>31061</v>
      </c>
      <c r="D222" s="6">
        <v>2022</v>
      </c>
      <c r="E222" s="6" t="s">
        <v>138</v>
      </c>
      <c r="F222" s="6" t="s">
        <v>12</v>
      </c>
      <c r="G222" s="6" t="s">
        <v>29</v>
      </c>
      <c r="H222" s="6">
        <v>2500</v>
      </c>
      <c r="I222" s="7">
        <v>44773</v>
      </c>
      <c r="J222" s="6"/>
      <c r="K222" s="6"/>
    </row>
    <row r="223" spans="1:11">
      <c r="A223" s="6">
        <f t="shared" si="3"/>
        <v>222</v>
      </c>
      <c r="B223" s="6" t="s">
        <v>15</v>
      </c>
      <c r="C223" s="6">
        <v>31077</v>
      </c>
      <c r="D223" s="6">
        <v>2022</v>
      </c>
      <c r="E223" s="6" t="s">
        <v>138</v>
      </c>
      <c r="F223" s="6" t="s">
        <v>12</v>
      </c>
      <c r="G223" s="6" t="s">
        <v>29</v>
      </c>
      <c r="H223" s="6">
        <v>2500</v>
      </c>
      <c r="I223" s="7">
        <v>44773</v>
      </c>
      <c r="J223" s="6"/>
      <c r="K223" s="6"/>
    </row>
    <row r="224" spans="1:11">
      <c r="A224" s="6">
        <f t="shared" si="3"/>
        <v>223</v>
      </c>
      <c r="B224" s="6" t="s">
        <v>15</v>
      </c>
      <c r="C224" s="6">
        <v>31086</v>
      </c>
      <c r="D224" s="6">
        <v>2022</v>
      </c>
      <c r="E224" s="6" t="s">
        <v>138</v>
      </c>
      <c r="F224" s="6" t="s">
        <v>12</v>
      </c>
      <c r="G224" s="6" t="s">
        <v>29</v>
      </c>
      <c r="H224" s="6">
        <v>2500</v>
      </c>
      <c r="I224" s="7">
        <v>44773</v>
      </c>
      <c r="J224" s="6"/>
      <c r="K224" s="6"/>
    </row>
    <row r="225" spans="1:11">
      <c r="A225" s="6">
        <f t="shared" si="3"/>
        <v>224</v>
      </c>
      <c r="B225" s="6" t="s">
        <v>15</v>
      </c>
      <c r="C225" s="6">
        <v>31087</v>
      </c>
      <c r="D225" s="6">
        <v>2022</v>
      </c>
      <c r="E225" s="6" t="s">
        <v>138</v>
      </c>
      <c r="F225" s="6" t="s">
        <v>12</v>
      </c>
      <c r="G225" s="6" t="s">
        <v>18</v>
      </c>
      <c r="H225" s="6">
        <v>2500</v>
      </c>
      <c r="I225" s="7">
        <v>44773</v>
      </c>
      <c r="J225" s="6"/>
      <c r="K225" s="6"/>
    </row>
    <row r="226" spans="1:11">
      <c r="A226" s="6">
        <f t="shared" si="3"/>
        <v>225</v>
      </c>
      <c r="B226" s="6" t="s">
        <v>15</v>
      </c>
      <c r="C226" s="6">
        <v>31111</v>
      </c>
      <c r="D226" s="6">
        <v>2022</v>
      </c>
      <c r="E226" s="6" t="s">
        <v>138</v>
      </c>
      <c r="F226" s="6" t="s">
        <v>12</v>
      </c>
      <c r="G226" s="6" t="s">
        <v>37</v>
      </c>
      <c r="H226" s="6">
        <v>2500</v>
      </c>
      <c r="I226" s="7">
        <v>44773</v>
      </c>
      <c r="J226" s="6"/>
      <c r="K226" s="6"/>
    </row>
    <row r="227" spans="1:11">
      <c r="A227" s="6">
        <f t="shared" si="3"/>
        <v>226</v>
      </c>
      <c r="B227" s="6" t="s">
        <v>15</v>
      </c>
      <c r="C227" s="6">
        <v>3872</v>
      </c>
      <c r="D227" s="6">
        <v>2006</v>
      </c>
      <c r="E227" s="6" t="s">
        <v>45</v>
      </c>
      <c r="F227" s="6" t="s">
        <v>12</v>
      </c>
      <c r="G227" s="6" t="s">
        <v>30</v>
      </c>
      <c r="H227" s="6">
        <v>5000</v>
      </c>
      <c r="I227" s="7">
        <v>44804</v>
      </c>
      <c r="J227" s="6"/>
      <c r="K227" s="6"/>
    </row>
    <row r="228" spans="1:11">
      <c r="A228" s="6">
        <f t="shared" si="3"/>
        <v>227</v>
      </c>
      <c r="B228" s="6" t="s">
        <v>31</v>
      </c>
      <c r="C228" s="6">
        <v>772</v>
      </c>
      <c r="D228" s="6">
        <v>2010</v>
      </c>
      <c r="E228" s="6" t="s">
        <v>45</v>
      </c>
      <c r="F228" s="6" t="s">
        <v>12</v>
      </c>
      <c r="G228" s="6" t="s">
        <v>22</v>
      </c>
      <c r="H228" s="6">
        <v>5000</v>
      </c>
      <c r="I228" s="7">
        <v>44804</v>
      </c>
      <c r="J228" s="6"/>
      <c r="K228" s="6"/>
    </row>
    <row r="229" spans="1:11">
      <c r="A229" s="6">
        <f t="shared" si="3"/>
        <v>228</v>
      </c>
      <c r="B229" s="6" t="s">
        <v>31</v>
      </c>
      <c r="C229" s="6">
        <v>112</v>
      </c>
      <c r="D229" s="6">
        <v>2018</v>
      </c>
      <c r="E229" s="6" t="s">
        <v>45</v>
      </c>
      <c r="F229" s="6" t="s">
        <v>12</v>
      </c>
      <c r="G229" s="6" t="s">
        <v>41</v>
      </c>
      <c r="H229" s="6">
        <v>5000</v>
      </c>
      <c r="I229" s="7">
        <v>44804</v>
      </c>
      <c r="J229" s="6"/>
      <c r="K229" s="6"/>
    </row>
    <row r="230" spans="1:11">
      <c r="A230" s="6">
        <f t="shared" si="3"/>
        <v>229</v>
      </c>
      <c r="B230" s="6" t="s">
        <v>31</v>
      </c>
      <c r="C230" s="6">
        <v>924</v>
      </c>
      <c r="D230" s="6">
        <v>2019</v>
      </c>
      <c r="E230" s="6" t="s">
        <v>45</v>
      </c>
      <c r="F230" s="6" t="s">
        <v>12</v>
      </c>
      <c r="G230" s="6" t="s">
        <v>13</v>
      </c>
      <c r="H230" s="6">
        <v>5000</v>
      </c>
      <c r="I230" s="7">
        <v>44804</v>
      </c>
      <c r="J230" s="6"/>
      <c r="K230" s="6"/>
    </row>
    <row r="231" spans="1:11">
      <c r="A231" s="6">
        <f t="shared" si="3"/>
        <v>230</v>
      </c>
      <c r="B231" s="6" t="s">
        <v>15</v>
      </c>
      <c r="C231" s="6">
        <v>1040</v>
      </c>
      <c r="D231" s="6">
        <v>2021</v>
      </c>
      <c r="E231" s="6" t="s">
        <v>45</v>
      </c>
      <c r="F231" s="6" t="s">
        <v>12</v>
      </c>
      <c r="G231" s="6" t="s">
        <v>22</v>
      </c>
      <c r="H231" s="6">
        <v>5000</v>
      </c>
      <c r="I231" s="7">
        <v>44804</v>
      </c>
      <c r="J231" s="6"/>
      <c r="K231" s="6"/>
    </row>
    <row r="232" spans="1:11">
      <c r="A232" s="6">
        <f t="shared" si="3"/>
        <v>231</v>
      </c>
      <c r="B232" s="6" t="s">
        <v>15</v>
      </c>
      <c r="C232" s="6">
        <v>1044</v>
      </c>
      <c r="D232" s="6">
        <v>2021</v>
      </c>
      <c r="E232" s="6" t="s">
        <v>45</v>
      </c>
      <c r="F232" s="6" t="s">
        <v>12</v>
      </c>
      <c r="G232" s="6" t="s">
        <v>22</v>
      </c>
      <c r="H232" s="6">
        <v>5000</v>
      </c>
      <c r="I232" s="7">
        <v>44804</v>
      </c>
      <c r="J232" s="6"/>
      <c r="K232" s="6"/>
    </row>
    <row r="233" spans="1:11">
      <c r="A233" s="6">
        <f t="shared" si="3"/>
        <v>232</v>
      </c>
      <c r="B233" s="6" t="s">
        <v>15</v>
      </c>
      <c r="C233" s="6">
        <v>11610</v>
      </c>
      <c r="D233" s="6">
        <v>2021</v>
      </c>
      <c r="E233" s="6" t="s">
        <v>45</v>
      </c>
      <c r="F233" s="6" t="s">
        <v>12</v>
      </c>
      <c r="G233" s="6" t="s">
        <v>34</v>
      </c>
      <c r="H233" s="6">
        <v>5000</v>
      </c>
      <c r="I233" s="7">
        <v>44804</v>
      </c>
      <c r="J233" s="6"/>
      <c r="K233" s="6"/>
    </row>
    <row r="234" spans="1:11">
      <c r="A234" s="6">
        <f t="shared" si="3"/>
        <v>233</v>
      </c>
      <c r="B234" s="6" t="s">
        <v>15</v>
      </c>
      <c r="C234" s="6">
        <v>12710</v>
      </c>
      <c r="D234" s="6">
        <v>2021</v>
      </c>
      <c r="E234" s="6" t="s">
        <v>45</v>
      </c>
      <c r="F234" s="6" t="s">
        <v>12</v>
      </c>
      <c r="G234" s="6" t="s">
        <v>22</v>
      </c>
      <c r="H234" s="6">
        <v>5000</v>
      </c>
      <c r="I234" s="7">
        <v>44804</v>
      </c>
      <c r="J234" s="6"/>
      <c r="K234" s="6"/>
    </row>
    <row r="235" spans="1:11">
      <c r="A235" s="6">
        <f t="shared" si="3"/>
        <v>234</v>
      </c>
      <c r="B235" s="6" t="s">
        <v>15</v>
      </c>
      <c r="C235" s="6">
        <v>31154</v>
      </c>
      <c r="D235" s="6">
        <v>2021</v>
      </c>
      <c r="E235" s="6" t="s">
        <v>45</v>
      </c>
      <c r="F235" s="6" t="s">
        <v>12</v>
      </c>
      <c r="G235" s="6" t="s">
        <v>39</v>
      </c>
      <c r="H235" s="6">
        <v>5000</v>
      </c>
      <c r="I235" s="7">
        <v>44804</v>
      </c>
      <c r="J235" s="6"/>
      <c r="K235" s="6"/>
    </row>
    <row r="236" spans="1:11">
      <c r="A236" s="6">
        <f t="shared" si="3"/>
        <v>235</v>
      </c>
      <c r="B236" s="6" t="s">
        <v>15</v>
      </c>
      <c r="C236" s="6">
        <v>33706</v>
      </c>
      <c r="D236" s="6">
        <v>2021</v>
      </c>
      <c r="E236" s="6" t="s">
        <v>45</v>
      </c>
      <c r="F236" s="6" t="s">
        <v>12</v>
      </c>
      <c r="G236" s="6" t="s">
        <v>28</v>
      </c>
      <c r="H236" s="6">
        <v>5000</v>
      </c>
      <c r="I236" s="7">
        <v>44804</v>
      </c>
      <c r="J236" s="6"/>
      <c r="K236" s="6"/>
    </row>
    <row r="237" spans="1:11">
      <c r="A237" s="6">
        <f t="shared" si="3"/>
        <v>236</v>
      </c>
      <c r="B237" s="6" t="s">
        <v>31</v>
      </c>
      <c r="C237" s="6">
        <v>495</v>
      </c>
      <c r="D237" s="6">
        <v>2022</v>
      </c>
      <c r="E237" s="6" t="s">
        <v>45</v>
      </c>
      <c r="F237" s="6" t="s">
        <v>12</v>
      </c>
      <c r="G237" s="6" t="s">
        <v>25</v>
      </c>
      <c r="H237" s="6">
        <v>5000</v>
      </c>
      <c r="I237" s="7">
        <v>44804</v>
      </c>
      <c r="J237" s="6"/>
      <c r="K237" s="6"/>
    </row>
    <row r="238" spans="1:11">
      <c r="A238" s="6">
        <f t="shared" si="3"/>
        <v>237</v>
      </c>
      <c r="B238" s="6" t="s">
        <v>33</v>
      </c>
      <c r="C238" s="6">
        <v>504</v>
      </c>
      <c r="D238" s="6">
        <v>2022</v>
      </c>
      <c r="E238" s="6" t="s">
        <v>45</v>
      </c>
      <c r="F238" s="6" t="s">
        <v>26</v>
      </c>
      <c r="G238" s="6" t="s">
        <v>39</v>
      </c>
      <c r="H238" s="6">
        <v>10000</v>
      </c>
      <c r="I238" s="7">
        <v>44804</v>
      </c>
      <c r="J238" s="6"/>
      <c r="K238" s="6"/>
    </row>
    <row r="239" spans="1:11">
      <c r="A239" s="6">
        <f t="shared" si="3"/>
        <v>238</v>
      </c>
      <c r="B239" s="6" t="s">
        <v>31</v>
      </c>
      <c r="C239" s="6">
        <v>547</v>
      </c>
      <c r="D239" s="6">
        <v>2022</v>
      </c>
      <c r="E239" s="6" t="s">
        <v>45</v>
      </c>
      <c r="F239" s="6" t="s">
        <v>12</v>
      </c>
      <c r="G239" s="6" t="s">
        <v>16</v>
      </c>
      <c r="H239" s="6">
        <v>5000</v>
      </c>
      <c r="I239" s="7">
        <v>44804</v>
      </c>
      <c r="J239" s="6"/>
      <c r="K239" s="6"/>
    </row>
    <row r="240" spans="1:11">
      <c r="A240" s="6">
        <f t="shared" si="3"/>
        <v>239</v>
      </c>
      <c r="B240" s="6" t="s">
        <v>33</v>
      </c>
      <c r="C240" s="6">
        <v>990</v>
      </c>
      <c r="D240" s="6">
        <v>2022</v>
      </c>
      <c r="E240" s="6" t="s">
        <v>45</v>
      </c>
      <c r="F240" s="6" t="s">
        <v>26</v>
      </c>
      <c r="G240" s="6" t="s">
        <v>29</v>
      </c>
      <c r="H240" s="6">
        <v>10000</v>
      </c>
      <c r="I240" s="7">
        <v>44804</v>
      </c>
      <c r="J240" s="6"/>
      <c r="K240" s="6"/>
    </row>
    <row r="241" spans="1:11">
      <c r="A241" s="6">
        <f t="shared" si="3"/>
        <v>240</v>
      </c>
      <c r="B241" s="6" t="s">
        <v>33</v>
      </c>
      <c r="C241" s="6">
        <v>1013</v>
      </c>
      <c r="D241" s="6">
        <v>2022</v>
      </c>
      <c r="E241" s="6" t="s">
        <v>45</v>
      </c>
      <c r="F241" s="6" t="s">
        <v>26</v>
      </c>
      <c r="G241" s="6" t="s">
        <v>29</v>
      </c>
      <c r="H241" s="6">
        <v>10000</v>
      </c>
      <c r="I241" s="7">
        <v>44804</v>
      </c>
      <c r="J241" s="6"/>
      <c r="K241" s="6"/>
    </row>
    <row r="242" spans="1:11">
      <c r="A242" s="6">
        <f t="shared" si="3"/>
        <v>241</v>
      </c>
      <c r="B242" s="6" t="s">
        <v>15</v>
      </c>
      <c r="C242" s="6">
        <v>20899</v>
      </c>
      <c r="D242" s="6">
        <v>2022</v>
      </c>
      <c r="E242" s="6" t="s">
        <v>45</v>
      </c>
      <c r="F242" s="6" t="s">
        <v>24</v>
      </c>
      <c r="G242" s="6" t="s">
        <v>21</v>
      </c>
      <c r="H242" s="6">
        <v>12000</v>
      </c>
      <c r="I242" s="7">
        <v>44804</v>
      </c>
      <c r="J242" s="6"/>
      <c r="K242" s="6"/>
    </row>
    <row r="243" spans="1:11">
      <c r="A243" s="6">
        <f t="shared" si="3"/>
        <v>242</v>
      </c>
      <c r="B243" s="6" t="s">
        <v>15</v>
      </c>
      <c r="C243" s="6">
        <v>23669</v>
      </c>
      <c r="D243" s="6">
        <v>2022</v>
      </c>
      <c r="E243" s="6" t="s">
        <v>45</v>
      </c>
      <c r="F243" s="6" t="s">
        <v>24</v>
      </c>
      <c r="G243" s="6" t="s">
        <v>28</v>
      </c>
      <c r="H243" s="6">
        <v>12000</v>
      </c>
      <c r="I243" s="7">
        <v>44804</v>
      </c>
      <c r="J243" s="6"/>
      <c r="K243" s="6"/>
    </row>
    <row r="244" spans="1:11">
      <c r="A244" s="6">
        <f t="shared" si="3"/>
        <v>243</v>
      </c>
      <c r="B244" s="6" t="s">
        <v>15</v>
      </c>
      <c r="C244" s="6">
        <v>24110</v>
      </c>
      <c r="D244" s="6">
        <v>2022</v>
      </c>
      <c r="E244" s="6" t="s">
        <v>45</v>
      </c>
      <c r="F244" s="6" t="s">
        <v>24</v>
      </c>
      <c r="G244" s="6" t="s">
        <v>28</v>
      </c>
      <c r="H244" s="6">
        <v>12000</v>
      </c>
      <c r="I244" s="7">
        <v>44804</v>
      </c>
      <c r="J244" s="6"/>
      <c r="K244" s="6"/>
    </row>
    <row r="245" spans="1:11">
      <c r="A245" s="6">
        <f t="shared" si="3"/>
        <v>244</v>
      </c>
      <c r="B245" s="6" t="s">
        <v>15</v>
      </c>
      <c r="C245" s="6">
        <v>24208</v>
      </c>
      <c r="D245" s="6">
        <v>2022</v>
      </c>
      <c r="E245" s="6" t="s">
        <v>45</v>
      </c>
      <c r="F245" s="6" t="s">
        <v>24</v>
      </c>
      <c r="G245" s="6" t="s">
        <v>28</v>
      </c>
      <c r="H245" s="6">
        <v>12000</v>
      </c>
      <c r="I245" s="7">
        <v>44804</v>
      </c>
      <c r="J245" s="6"/>
      <c r="K245" s="6"/>
    </row>
    <row r="246" spans="1:11">
      <c r="A246" s="6">
        <f t="shared" si="3"/>
        <v>245</v>
      </c>
      <c r="B246" s="6" t="s">
        <v>15</v>
      </c>
      <c r="C246" s="6">
        <v>26006</v>
      </c>
      <c r="D246" s="6">
        <v>2022</v>
      </c>
      <c r="E246" s="6" t="s">
        <v>45</v>
      </c>
      <c r="F246" s="6" t="s">
        <v>26</v>
      </c>
      <c r="G246" s="6" t="s">
        <v>30</v>
      </c>
      <c r="H246" s="6">
        <v>10000</v>
      </c>
      <c r="I246" s="7">
        <v>44804</v>
      </c>
      <c r="J246" s="6"/>
      <c r="K246" s="6"/>
    </row>
    <row r="247" spans="1:11">
      <c r="A247" s="6">
        <f t="shared" si="3"/>
        <v>246</v>
      </c>
      <c r="B247" s="6" t="s">
        <v>15</v>
      </c>
      <c r="C247" s="6">
        <v>26271</v>
      </c>
      <c r="D247" s="6">
        <v>2022</v>
      </c>
      <c r="E247" s="6" t="s">
        <v>45</v>
      </c>
      <c r="F247" s="6" t="s">
        <v>26</v>
      </c>
      <c r="G247" s="6" t="s">
        <v>39</v>
      </c>
      <c r="H247" s="6">
        <v>10000</v>
      </c>
      <c r="I247" s="7">
        <v>44804</v>
      </c>
      <c r="J247" s="6"/>
      <c r="K247" s="6"/>
    </row>
    <row r="248" spans="1:11">
      <c r="A248" s="6">
        <f t="shared" si="3"/>
        <v>247</v>
      </c>
      <c r="B248" s="6" t="s">
        <v>15</v>
      </c>
      <c r="C248" s="6">
        <v>26285</v>
      </c>
      <c r="D248" s="6">
        <v>2022</v>
      </c>
      <c r="E248" s="6" t="s">
        <v>45</v>
      </c>
      <c r="F248" s="6" t="s">
        <v>24</v>
      </c>
      <c r="G248" s="6" t="s">
        <v>28</v>
      </c>
      <c r="H248" s="6">
        <v>12000</v>
      </c>
      <c r="I248" s="7">
        <v>44804</v>
      </c>
      <c r="J248" s="6"/>
      <c r="K248" s="6"/>
    </row>
    <row r="249" spans="1:11">
      <c r="A249" s="6">
        <f t="shared" si="3"/>
        <v>248</v>
      </c>
      <c r="B249" s="6" t="s">
        <v>15</v>
      </c>
      <c r="C249" s="6">
        <v>26470</v>
      </c>
      <c r="D249" s="6">
        <v>2022</v>
      </c>
      <c r="E249" s="6" t="s">
        <v>45</v>
      </c>
      <c r="F249" s="6" t="s">
        <v>24</v>
      </c>
      <c r="G249" s="6" t="s">
        <v>28</v>
      </c>
      <c r="H249" s="6">
        <v>12000</v>
      </c>
      <c r="I249" s="7">
        <v>44804</v>
      </c>
      <c r="J249" s="6"/>
      <c r="K249" s="6"/>
    </row>
    <row r="250" spans="1:11">
      <c r="A250" s="6">
        <f t="shared" si="3"/>
        <v>249</v>
      </c>
      <c r="B250" s="6" t="s">
        <v>15</v>
      </c>
      <c r="C250" s="6">
        <v>26580</v>
      </c>
      <c r="D250" s="6">
        <v>2022</v>
      </c>
      <c r="E250" s="6" t="s">
        <v>45</v>
      </c>
      <c r="F250" s="6" t="s">
        <v>24</v>
      </c>
      <c r="G250" s="6" t="s">
        <v>28</v>
      </c>
      <c r="H250" s="6">
        <v>12000</v>
      </c>
      <c r="I250" s="7">
        <v>44804</v>
      </c>
      <c r="J250" s="6"/>
      <c r="K250" s="6"/>
    </row>
    <row r="251" spans="1:11">
      <c r="A251" s="6">
        <f t="shared" si="3"/>
        <v>250</v>
      </c>
      <c r="B251" s="6" t="s">
        <v>15</v>
      </c>
      <c r="C251" s="6">
        <v>26714</v>
      </c>
      <c r="D251" s="6">
        <v>2022</v>
      </c>
      <c r="E251" s="6" t="s">
        <v>45</v>
      </c>
      <c r="F251" s="6" t="s">
        <v>24</v>
      </c>
      <c r="G251" s="6" t="s">
        <v>35</v>
      </c>
      <c r="H251" s="6">
        <v>12000</v>
      </c>
      <c r="I251" s="7">
        <v>44804</v>
      </c>
      <c r="J251" s="6"/>
      <c r="K251" s="6"/>
    </row>
    <row r="252" spans="1:11">
      <c r="A252" s="6">
        <f t="shared" si="3"/>
        <v>251</v>
      </c>
      <c r="B252" s="6" t="s">
        <v>15</v>
      </c>
      <c r="C252" s="6">
        <v>27200</v>
      </c>
      <c r="D252" s="6">
        <v>2022</v>
      </c>
      <c r="E252" s="6" t="s">
        <v>45</v>
      </c>
      <c r="F252" s="6" t="s">
        <v>24</v>
      </c>
      <c r="G252" s="6" t="s">
        <v>28</v>
      </c>
      <c r="H252" s="6">
        <v>12000</v>
      </c>
      <c r="I252" s="7">
        <v>44804</v>
      </c>
      <c r="J252" s="6"/>
      <c r="K252" s="6"/>
    </row>
    <row r="253" spans="1:11">
      <c r="A253" s="6">
        <f t="shared" si="3"/>
        <v>252</v>
      </c>
      <c r="B253" s="6" t="s">
        <v>15</v>
      </c>
      <c r="C253" s="6">
        <v>27348</v>
      </c>
      <c r="D253" s="6">
        <v>2022</v>
      </c>
      <c r="E253" s="6" t="s">
        <v>45</v>
      </c>
      <c r="F253" s="6" t="s">
        <v>12</v>
      </c>
      <c r="G253" s="6" t="s">
        <v>37</v>
      </c>
      <c r="H253" s="6">
        <v>5000</v>
      </c>
      <c r="I253" s="7">
        <v>44804</v>
      </c>
      <c r="J253" s="6"/>
      <c r="K253" s="6"/>
    </row>
    <row r="254" spans="1:11">
      <c r="A254" s="6">
        <f t="shared" si="3"/>
        <v>253</v>
      </c>
      <c r="B254" s="6" t="s">
        <v>15</v>
      </c>
      <c r="C254" s="6">
        <v>27354</v>
      </c>
      <c r="D254" s="6">
        <v>2022</v>
      </c>
      <c r="E254" s="6" t="s">
        <v>45</v>
      </c>
      <c r="F254" s="6" t="s">
        <v>26</v>
      </c>
      <c r="G254" s="6" t="s">
        <v>37</v>
      </c>
      <c r="H254" s="6">
        <v>10000</v>
      </c>
      <c r="I254" s="7">
        <v>44804</v>
      </c>
      <c r="J254" s="6"/>
      <c r="K254" s="6"/>
    </row>
    <row r="255" spans="1:11">
      <c r="A255" s="6">
        <f t="shared" si="3"/>
        <v>254</v>
      </c>
      <c r="B255" s="6" t="s">
        <v>15</v>
      </c>
      <c r="C255" s="6">
        <v>27797</v>
      </c>
      <c r="D255" s="6">
        <v>2022</v>
      </c>
      <c r="E255" s="6" t="s">
        <v>45</v>
      </c>
      <c r="F255" s="6" t="s">
        <v>26</v>
      </c>
      <c r="G255" s="6" t="s">
        <v>16</v>
      </c>
      <c r="H255" s="6">
        <v>10000</v>
      </c>
      <c r="I255" s="7">
        <v>44804</v>
      </c>
      <c r="J255" s="6"/>
      <c r="K255" s="6"/>
    </row>
    <row r="256" spans="1:11">
      <c r="A256" s="6">
        <f t="shared" si="3"/>
        <v>255</v>
      </c>
      <c r="B256" s="6" t="s">
        <v>15</v>
      </c>
      <c r="C256" s="6">
        <v>27840</v>
      </c>
      <c r="D256" s="6">
        <v>2022</v>
      </c>
      <c r="E256" s="6" t="s">
        <v>45</v>
      </c>
      <c r="F256" s="6" t="s">
        <v>26</v>
      </c>
      <c r="G256" s="6" t="s">
        <v>25</v>
      </c>
      <c r="H256" s="6">
        <v>10000</v>
      </c>
      <c r="I256" s="7">
        <v>44804</v>
      </c>
      <c r="J256" s="6"/>
      <c r="K256" s="6"/>
    </row>
    <row r="257" spans="1:11">
      <c r="A257" s="6">
        <f t="shared" si="3"/>
        <v>256</v>
      </c>
      <c r="B257" s="6" t="s">
        <v>15</v>
      </c>
      <c r="C257" s="6">
        <v>27928</v>
      </c>
      <c r="D257" s="6">
        <v>2022</v>
      </c>
      <c r="E257" s="6" t="s">
        <v>45</v>
      </c>
      <c r="F257" s="6" t="s">
        <v>26</v>
      </c>
      <c r="G257" s="6" t="s">
        <v>23</v>
      </c>
      <c r="H257" s="6">
        <v>10000</v>
      </c>
      <c r="I257" s="7">
        <v>44804</v>
      </c>
      <c r="J257" s="6"/>
      <c r="K257" s="6"/>
    </row>
    <row r="258" spans="1:11">
      <c r="A258" s="6">
        <f t="shared" si="3"/>
        <v>257</v>
      </c>
      <c r="B258" s="6" t="s">
        <v>15</v>
      </c>
      <c r="C258" s="6">
        <v>28014</v>
      </c>
      <c r="D258" s="6">
        <v>2022</v>
      </c>
      <c r="E258" s="6" t="s">
        <v>45</v>
      </c>
      <c r="F258" s="6" t="s">
        <v>12</v>
      </c>
      <c r="G258" s="6" t="s">
        <v>37</v>
      </c>
      <c r="H258" s="6">
        <v>5000</v>
      </c>
      <c r="I258" s="7">
        <v>44804</v>
      </c>
      <c r="J258" s="6"/>
      <c r="K258" s="6"/>
    </row>
    <row r="259" spans="1:11">
      <c r="A259" s="6">
        <f t="shared" ref="A259:A322" si="4">A258+1</f>
        <v>258</v>
      </c>
      <c r="B259" s="6" t="s">
        <v>15</v>
      </c>
      <c r="C259" s="6">
        <v>28715</v>
      </c>
      <c r="D259" s="6">
        <v>2022</v>
      </c>
      <c r="E259" s="6" t="s">
        <v>45</v>
      </c>
      <c r="F259" s="6" t="s">
        <v>26</v>
      </c>
      <c r="G259" s="6" t="s">
        <v>41</v>
      </c>
      <c r="H259" s="6">
        <v>10000</v>
      </c>
      <c r="I259" s="7">
        <v>44804</v>
      </c>
      <c r="J259" s="6"/>
      <c r="K259" s="6"/>
    </row>
    <row r="260" spans="1:11">
      <c r="A260" s="6">
        <f t="shared" si="4"/>
        <v>259</v>
      </c>
      <c r="B260" s="6" t="s">
        <v>15</v>
      </c>
      <c r="C260" s="6">
        <v>28724</v>
      </c>
      <c r="D260" s="6">
        <v>2022</v>
      </c>
      <c r="E260" s="6" t="s">
        <v>45</v>
      </c>
      <c r="F260" s="6" t="s">
        <v>12</v>
      </c>
      <c r="G260" s="6" t="s">
        <v>37</v>
      </c>
      <c r="H260" s="6">
        <v>5000</v>
      </c>
      <c r="I260" s="7">
        <v>44804</v>
      </c>
      <c r="J260" s="6"/>
      <c r="K260" s="6"/>
    </row>
    <row r="261" spans="1:11">
      <c r="A261" s="6">
        <f t="shared" si="4"/>
        <v>260</v>
      </c>
      <c r="B261" s="6" t="s">
        <v>15</v>
      </c>
      <c r="C261" s="6">
        <v>28964</v>
      </c>
      <c r="D261" s="6">
        <v>2022</v>
      </c>
      <c r="E261" s="6" t="s">
        <v>45</v>
      </c>
      <c r="F261" s="6" t="s">
        <v>24</v>
      </c>
      <c r="G261" s="6" t="s">
        <v>28</v>
      </c>
      <c r="H261" s="6">
        <v>12000</v>
      </c>
      <c r="I261" s="7">
        <v>44804</v>
      </c>
      <c r="J261" s="6"/>
      <c r="K261" s="6"/>
    </row>
    <row r="262" spans="1:11">
      <c r="A262" s="6">
        <f t="shared" si="4"/>
        <v>261</v>
      </c>
      <c r="B262" s="6" t="s">
        <v>15</v>
      </c>
      <c r="C262" s="6">
        <v>29574</v>
      </c>
      <c r="D262" s="6">
        <v>2022</v>
      </c>
      <c r="E262" s="6" t="s">
        <v>45</v>
      </c>
      <c r="F262" s="6" t="s">
        <v>24</v>
      </c>
      <c r="G262" s="6" t="s">
        <v>28</v>
      </c>
      <c r="H262" s="6">
        <v>12000</v>
      </c>
      <c r="I262" s="7">
        <v>44804</v>
      </c>
      <c r="J262" s="6"/>
      <c r="K262" s="6"/>
    </row>
    <row r="263" spans="1:11">
      <c r="A263" s="6">
        <f t="shared" si="4"/>
        <v>262</v>
      </c>
      <c r="B263" s="6" t="s">
        <v>15</v>
      </c>
      <c r="C263" s="6">
        <v>30549</v>
      </c>
      <c r="D263" s="6">
        <v>2022</v>
      </c>
      <c r="E263" s="6" t="s">
        <v>45</v>
      </c>
      <c r="F263" s="6" t="s">
        <v>12</v>
      </c>
      <c r="G263" s="6" t="s">
        <v>19</v>
      </c>
      <c r="H263" s="6">
        <v>5000</v>
      </c>
      <c r="I263" s="7">
        <v>44804</v>
      </c>
      <c r="J263" s="6"/>
      <c r="K263" s="6"/>
    </row>
    <row r="264" spans="1:11">
      <c r="A264" s="6">
        <f t="shared" si="4"/>
        <v>263</v>
      </c>
      <c r="B264" s="6" t="s">
        <v>15</v>
      </c>
      <c r="C264" s="6">
        <v>30602</v>
      </c>
      <c r="D264" s="6">
        <v>2022</v>
      </c>
      <c r="E264" s="6" t="s">
        <v>45</v>
      </c>
      <c r="F264" s="6" t="s">
        <v>32</v>
      </c>
      <c r="G264" s="6" t="s">
        <v>29</v>
      </c>
      <c r="H264" s="6">
        <v>2500</v>
      </c>
      <c r="I264" s="7">
        <v>44804</v>
      </c>
      <c r="J264" s="6"/>
      <c r="K264" s="6"/>
    </row>
    <row r="265" spans="1:11">
      <c r="A265" s="6">
        <f t="shared" si="4"/>
        <v>264</v>
      </c>
      <c r="B265" s="6" t="s">
        <v>15</v>
      </c>
      <c r="C265" s="6">
        <v>30602</v>
      </c>
      <c r="D265" s="6">
        <v>2022</v>
      </c>
      <c r="E265" s="6" t="s">
        <v>45</v>
      </c>
      <c r="F265" s="6" t="s">
        <v>26</v>
      </c>
      <c r="G265" s="6" t="s">
        <v>29</v>
      </c>
      <c r="H265" s="6">
        <v>10000</v>
      </c>
      <c r="I265" s="7">
        <v>44804</v>
      </c>
      <c r="J265" s="6"/>
      <c r="K265" s="6"/>
    </row>
    <row r="266" spans="1:11">
      <c r="A266" s="6">
        <f t="shared" si="4"/>
        <v>265</v>
      </c>
      <c r="B266" s="6" t="s">
        <v>15</v>
      </c>
      <c r="C266" s="6">
        <v>31173</v>
      </c>
      <c r="D266" s="6">
        <v>2022</v>
      </c>
      <c r="E266" s="6" t="s">
        <v>45</v>
      </c>
      <c r="F266" s="6" t="s">
        <v>32</v>
      </c>
      <c r="G266" s="6" t="s">
        <v>29</v>
      </c>
      <c r="H266" s="6">
        <v>2500</v>
      </c>
      <c r="I266" s="7">
        <v>44804</v>
      </c>
      <c r="J266" s="6"/>
      <c r="K266" s="6"/>
    </row>
    <row r="267" spans="1:11">
      <c r="A267" s="6">
        <f t="shared" si="4"/>
        <v>266</v>
      </c>
      <c r="B267" s="6" t="s">
        <v>15</v>
      </c>
      <c r="C267" s="6">
        <v>31200</v>
      </c>
      <c r="D267" s="6">
        <v>2022</v>
      </c>
      <c r="E267" s="6" t="s">
        <v>45</v>
      </c>
      <c r="F267" s="6" t="s">
        <v>32</v>
      </c>
      <c r="G267" s="6" t="s">
        <v>29</v>
      </c>
      <c r="H267" s="6">
        <v>2500</v>
      </c>
      <c r="I267" s="7">
        <v>44804</v>
      </c>
      <c r="J267" s="6"/>
      <c r="K267" s="6"/>
    </row>
    <row r="268" spans="1:11">
      <c r="A268" s="6">
        <f t="shared" si="4"/>
        <v>267</v>
      </c>
      <c r="B268" s="6" t="s">
        <v>15</v>
      </c>
      <c r="C268" s="6">
        <v>31208</v>
      </c>
      <c r="D268" s="6">
        <v>2022</v>
      </c>
      <c r="E268" s="6" t="s">
        <v>45</v>
      </c>
      <c r="F268" s="6" t="s">
        <v>32</v>
      </c>
      <c r="G268" s="6" t="s">
        <v>46</v>
      </c>
      <c r="H268" s="6">
        <v>2500</v>
      </c>
      <c r="I268" s="7">
        <v>44804</v>
      </c>
      <c r="J268" s="6"/>
      <c r="K268" s="6"/>
    </row>
    <row r="269" spans="1:11">
      <c r="A269" s="6">
        <f t="shared" si="4"/>
        <v>268</v>
      </c>
      <c r="B269" s="6" t="s">
        <v>15</v>
      </c>
      <c r="C269" s="6">
        <v>31697</v>
      </c>
      <c r="D269" s="6">
        <v>2022</v>
      </c>
      <c r="E269" s="6" t="s">
        <v>45</v>
      </c>
      <c r="F269" s="6" t="s">
        <v>32</v>
      </c>
      <c r="G269" s="6" t="s">
        <v>29</v>
      </c>
      <c r="H269" s="6">
        <v>2500</v>
      </c>
      <c r="I269" s="7">
        <v>44804</v>
      </c>
      <c r="J269" s="6"/>
      <c r="K269" s="6"/>
    </row>
    <row r="270" spans="1:11">
      <c r="A270" s="6">
        <f t="shared" si="4"/>
        <v>269</v>
      </c>
      <c r="B270" s="6" t="s">
        <v>15</v>
      </c>
      <c r="C270" s="6">
        <v>31700</v>
      </c>
      <c r="D270" s="6">
        <v>2022</v>
      </c>
      <c r="E270" s="6" t="s">
        <v>45</v>
      </c>
      <c r="F270" s="6" t="s">
        <v>32</v>
      </c>
      <c r="G270" s="6" t="s">
        <v>29</v>
      </c>
      <c r="H270" s="6">
        <v>2500</v>
      </c>
      <c r="I270" s="7">
        <v>44804</v>
      </c>
      <c r="J270" s="6"/>
      <c r="K270" s="6"/>
    </row>
    <row r="271" spans="1:11">
      <c r="A271" s="6">
        <f t="shared" si="4"/>
        <v>270</v>
      </c>
      <c r="B271" s="6" t="s">
        <v>15</v>
      </c>
      <c r="C271" s="6">
        <v>31705</v>
      </c>
      <c r="D271" s="6">
        <v>2022</v>
      </c>
      <c r="E271" s="6" t="s">
        <v>45</v>
      </c>
      <c r="F271" s="6" t="s">
        <v>32</v>
      </c>
      <c r="G271" s="6" t="s">
        <v>37</v>
      </c>
      <c r="H271" s="6">
        <v>2500</v>
      </c>
      <c r="I271" s="7">
        <v>44804</v>
      </c>
      <c r="J271" s="6"/>
      <c r="K271" s="6"/>
    </row>
    <row r="272" spans="1:11">
      <c r="A272" s="6">
        <f t="shared" si="4"/>
        <v>271</v>
      </c>
      <c r="B272" s="6" t="s">
        <v>15</v>
      </c>
      <c r="C272" s="6">
        <v>31954</v>
      </c>
      <c r="D272" s="6">
        <v>2022</v>
      </c>
      <c r="E272" s="6" t="s">
        <v>45</v>
      </c>
      <c r="F272" s="6" t="s">
        <v>32</v>
      </c>
      <c r="G272" s="6" t="s">
        <v>46</v>
      </c>
      <c r="H272" s="6">
        <v>2500</v>
      </c>
      <c r="I272" s="7">
        <v>44804</v>
      </c>
      <c r="J272" s="6"/>
      <c r="K272" s="6"/>
    </row>
    <row r="273" spans="1:11">
      <c r="A273" s="6">
        <f t="shared" si="4"/>
        <v>272</v>
      </c>
      <c r="B273" s="6" t="s">
        <v>15</v>
      </c>
      <c r="C273" s="6">
        <v>32522</v>
      </c>
      <c r="D273" s="6">
        <v>2022</v>
      </c>
      <c r="E273" s="6" t="s">
        <v>45</v>
      </c>
      <c r="F273" s="6" t="s">
        <v>12</v>
      </c>
      <c r="G273" s="6" t="s">
        <v>39</v>
      </c>
      <c r="H273" s="6">
        <v>5000</v>
      </c>
      <c r="I273" s="7">
        <v>44804</v>
      </c>
      <c r="J273" s="6"/>
      <c r="K273" s="6"/>
    </row>
    <row r="274" spans="1:11">
      <c r="A274" s="6">
        <f t="shared" si="4"/>
        <v>273</v>
      </c>
      <c r="B274" s="6" t="s">
        <v>15</v>
      </c>
      <c r="C274" s="6">
        <v>32949</v>
      </c>
      <c r="D274" s="6">
        <v>2022</v>
      </c>
      <c r="E274" s="6" t="s">
        <v>45</v>
      </c>
      <c r="F274" s="6" t="s">
        <v>32</v>
      </c>
      <c r="G274" s="6" t="s">
        <v>29</v>
      </c>
      <c r="H274" s="6">
        <v>2500</v>
      </c>
      <c r="I274" s="7">
        <v>44804</v>
      </c>
      <c r="J274" s="6"/>
      <c r="K274" s="6"/>
    </row>
    <row r="275" spans="1:11">
      <c r="A275" s="6">
        <f t="shared" si="4"/>
        <v>274</v>
      </c>
      <c r="B275" s="6" t="s">
        <v>15</v>
      </c>
      <c r="C275" s="6">
        <v>33056</v>
      </c>
      <c r="D275" s="6">
        <v>2022</v>
      </c>
      <c r="E275" s="6" t="s">
        <v>45</v>
      </c>
      <c r="F275" s="6" t="s">
        <v>32</v>
      </c>
      <c r="G275" s="6" t="s">
        <v>41</v>
      </c>
      <c r="H275" s="6">
        <v>2500</v>
      </c>
      <c r="I275" s="7">
        <v>44804</v>
      </c>
      <c r="J275" s="6"/>
      <c r="K275" s="6"/>
    </row>
    <row r="276" spans="1:11">
      <c r="A276" s="6">
        <f t="shared" si="4"/>
        <v>275</v>
      </c>
      <c r="B276" s="6" t="s">
        <v>15</v>
      </c>
      <c r="C276" s="6">
        <v>33280</v>
      </c>
      <c r="D276" s="6">
        <v>2022</v>
      </c>
      <c r="E276" s="6" t="s">
        <v>45</v>
      </c>
      <c r="F276" s="6" t="s">
        <v>32</v>
      </c>
      <c r="G276" s="6" t="s">
        <v>41</v>
      </c>
      <c r="H276" s="6">
        <v>2500</v>
      </c>
      <c r="I276" s="7">
        <v>44804</v>
      </c>
      <c r="J276" s="6"/>
      <c r="K276" s="6"/>
    </row>
    <row r="277" spans="1:11">
      <c r="A277" s="6">
        <f t="shared" si="4"/>
        <v>276</v>
      </c>
      <c r="B277" s="6" t="s">
        <v>15</v>
      </c>
      <c r="C277" s="6">
        <v>33830</v>
      </c>
      <c r="D277" s="6">
        <v>2022</v>
      </c>
      <c r="E277" s="6" t="s">
        <v>45</v>
      </c>
      <c r="F277" s="6" t="s">
        <v>32</v>
      </c>
      <c r="G277" s="6" t="s">
        <v>29</v>
      </c>
      <c r="H277" s="6">
        <v>2500</v>
      </c>
      <c r="I277" s="7">
        <v>44804</v>
      </c>
      <c r="J277" s="6"/>
      <c r="K277" s="6"/>
    </row>
    <row r="278" spans="1:11">
      <c r="A278" s="6">
        <f t="shared" si="4"/>
        <v>277</v>
      </c>
      <c r="B278" s="6" t="s">
        <v>15</v>
      </c>
      <c r="C278" s="6">
        <v>33853</v>
      </c>
      <c r="D278" s="6">
        <v>2022</v>
      </c>
      <c r="E278" s="6" t="s">
        <v>45</v>
      </c>
      <c r="F278" s="6" t="s">
        <v>32</v>
      </c>
      <c r="G278" s="6" t="s">
        <v>29</v>
      </c>
      <c r="H278" s="6">
        <v>2500</v>
      </c>
      <c r="I278" s="7">
        <v>44804</v>
      </c>
      <c r="J278" s="6"/>
      <c r="K278" s="6"/>
    </row>
    <row r="279" spans="1:11">
      <c r="A279" s="6">
        <f t="shared" si="4"/>
        <v>278</v>
      </c>
      <c r="B279" s="6" t="s">
        <v>15</v>
      </c>
      <c r="C279" s="6">
        <v>33861</v>
      </c>
      <c r="D279" s="6">
        <v>2022</v>
      </c>
      <c r="E279" s="6" t="s">
        <v>45</v>
      </c>
      <c r="F279" s="6" t="s">
        <v>32</v>
      </c>
      <c r="G279" s="6" t="s">
        <v>29</v>
      </c>
      <c r="H279" s="6">
        <v>2500</v>
      </c>
      <c r="I279" s="7">
        <v>44804</v>
      </c>
      <c r="J279" s="6"/>
      <c r="K279" s="6"/>
    </row>
    <row r="280" spans="1:11">
      <c r="A280" s="6">
        <f t="shared" si="4"/>
        <v>279</v>
      </c>
      <c r="B280" s="6" t="s">
        <v>15</v>
      </c>
      <c r="C280" s="6">
        <v>33891</v>
      </c>
      <c r="D280" s="6">
        <v>2022</v>
      </c>
      <c r="E280" s="6" t="s">
        <v>45</v>
      </c>
      <c r="F280" s="6" t="s">
        <v>32</v>
      </c>
      <c r="G280" s="6" t="s">
        <v>29</v>
      </c>
      <c r="H280" s="6">
        <v>2500</v>
      </c>
      <c r="I280" s="7">
        <v>44804</v>
      </c>
      <c r="J280" s="6"/>
      <c r="K280" s="6"/>
    </row>
    <row r="281" spans="1:11">
      <c r="A281" s="6">
        <f t="shared" si="4"/>
        <v>280</v>
      </c>
      <c r="B281" s="6" t="s">
        <v>15</v>
      </c>
      <c r="C281" s="6">
        <v>33967</v>
      </c>
      <c r="D281" s="6">
        <v>2022</v>
      </c>
      <c r="E281" s="6" t="s">
        <v>45</v>
      </c>
      <c r="F281" s="6" t="s">
        <v>32</v>
      </c>
      <c r="G281" s="6" t="s">
        <v>29</v>
      </c>
      <c r="H281" s="6">
        <v>2500</v>
      </c>
      <c r="I281" s="7">
        <v>44804</v>
      </c>
      <c r="J281" s="6"/>
      <c r="K281" s="6"/>
    </row>
    <row r="282" spans="1:11">
      <c r="A282" s="6">
        <f t="shared" si="4"/>
        <v>281</v>
      </c>
      <c r="B282" s="6" t="s">
        <v>15</v>
      </c>
      <c r="C282" s="6">
        <v>34169</v>
      </c>
      <c r="D282" s="6">
        <v>2022</v>
      </c>
      <c r="E282" s="6" t="s">
        <v>45</v>
      </c>
      <c r="F282" s="6" t="s">
        <v>32</v>
      </c>
      <c r="G282" s="6" t="s">
        <v>29</v>
      </c>
      <c r="H282" s="6">
        <v>2500</v>
      </c>
      <c r="I282" s="7">
        <v>44804</v>
      </c>
      <c r="J282" s="6"/>
      <c r="K282" s="6"/>
    </row>
    <row r="283" spans="1:11">
      <c r="A283" s="6">
        <f t="shared" si="4"/>
        <v>282</v>
      </c>
      <c r="B283" s="6" t="s">
        <v>15</v>
      </c>
      <c r="C283" s="6">
        <v>5114</v>
      </c>
      <c r="D283" s="6">
        <v>2006</v>
      </c>
      <c r="E283" s="6" t="s">
        <v>143</v>
      </c>
      <c r="F283" s="12" t="s">
        <v>12</v>
      </c>
      <c r="G283" s="13" t="s">
        <v>25</v>
      </c>
      <c r="H283" s="6">
        <v>5000</v>
      </c>
      <c r="I283" s="7">
        <v>44834</v>
      </c>
      <c r="J283" s="5"/>
      <c r="K283" s="5"/>
    </row>
    <row r="284" spans="1:11">
      <c r="A284" s="6">
        <f t="shared" si="4"/>
        <v>283</v>
      </c>
      <c r="B284" s="6" t="s">
        <v>15</v>
      </c>
      <c r="C284" s="6">
        <v>26648</v>
      </c>
      <c r="D284" s="6">
        <v>2007</v>
      </c>
      <c r="E284" s="6" t="s">
        <v>143</v>
      </c>
      <c r="F284" s="6" t="s">
        <v>12</v>
      </c>
      <c r="G284" s="6" t="s">
        <v>19</v>
      </c>
      <c r="H284" s="6">
        <v>5000</v>
      </c>
      <c r="I284" s="7">
        <v>44834</v>
      </c>
      <c r="J284" s="5"/>
      <c r="K284" s="5"/>
    </row>
    <row r="285" spans="1:11">
      <c r="A285" s="6">
        <f t="shared" si="4"/>
        <v>284</v>
      </c>
      <c r="B285" s="6" t="s">
        <v>15</v>
      </c>
      <c r="C285" s="6">
        <v>332</v>
      </c>
      <c r="D285" s="6">
        <v>2010</v>
      </c>
      <c r="E285" s="6" t="s">
        <v>143</v>
      </c>
      <c r="F285" s="6" t="s">
        <v>12</v>
      </c>
      <c r="G285" s="6" t="s">
        <v>13</v>
      </c>
      <c r="H285" s="6">
        <v>5000</v>
      </c>
      <c r="I285" s="7">
        <v>44834</v>
      </c>
      <c r="J285" s="5"/>
      <c r="K285" s="5"/>
    </row>
    <row r="286" spans="1:11">
      <c r="A286" s="6">
        <f t="shared" si="4"/>
        <v>285</v>
      </c>
      <c r="B286" s="6" t="s">
        <v>15</v>
      </c>
      <c r="C286" s="6">
        <v>333</v>
      </c>
      <c r="D286" s="6">
        <v>2010</v>
      </c>
      <c r="E286" s="6" t="s">
        <v>143</v>
      </c>
      <c r="F286" s="6" t="s">
        <v>12</v>
      </c>
      <c r="G286" s="6" t="s">
        <v>13</v>
      </c>
      <c r="H286" s="6">
        <v>5000</v>
      </c>
      <c r="I286" s="7">
        <v>44834</v>
      </c>
      <c r="J286" s="5"/>
      <c r="K286" s="5"/>
    </row>
    <row r="287" spans="1:11">
      <c r="A287" s="6">
        <f t="shared" si="4"/>
        <v>286</v>
      </c>
      <c r="B287" s="6" t="s">
        <v>15</v>
      </c>
      <c r="C287" s="6">
        <v>337</v>
      </c>
      <c r="D287" s="6">
        <v>2010</v>
      </c>
      <c r="E287" s="6" t="s">
        <v>143</v>
      </c>
      <c r="F287" s="6" t="s">
        <v>12</v>
      </c>
      <c r="G287" s="6" t="s">
        <v>22</v>
      </c>
      <c r="H287" s="6">
        <v>5000</v>
      </c>
      <c r="I287" s="7">
        <v>44834</v>
      </c>
      <c r="J287" s="5"/>
      <c r="K287" s="5"/>
    </row>
    <row r="288" spans="1:11">
      <c r="A288" s="6">
        <f t="shared" si="4"/>
        <v>287</v>
      </c>
      <c r="B288" s="6" t="s">
        <v>31</v>
      </c>
      <c r="C288" s="6">
        <v>546</v>
      </c>
      <c r="D288" s="6">
        <v>2010</v>
      </c>
      <c r="E288" s="6" t="s">
        <v>143</v>
      </c>
      <c r="F288" s="12" t="s">
        <v>12</v>
      </c>
      <c r="G288" s="6" t="s">
        <v>23</v>
      </c>
      <c r="H288" s="6">
        <v>5000</v>
      </c>
      <c r="I288" s="7">
        <v>44834</v>
      </c>
      <c r="J288" s="5"/>
      <c r="K288" s="5"/>
    </row>
    <row r="289" spans="1:11">
      <c r="A289" s="6">
        <f t="shared" si="4"/>
        <v>288</v>
      </c>
      <c r="B289" s="6" t="s">
        <v>15</v>
      </c>
      <c r="C289" s="6">
        <v>30086</v>
      </c>
      <c r="D289" s="6">
        <v>2012</v>
      </c>
      <c r="E289" s="6" t="s">
        <v>143</v>
      </c>
      <c r="F289" s="6" t="s">
        <v>12</v>
      </c>
      <c r="G289" s="6" t="s">
        <v>30</v>
      </c>
      <c r="H289" s="6">
        <v>5000</v>
      </c>
      <c r="I289" s="7">
        <v>44834</v>
      </c>
      <c r="J289" s="5"/>
      <c r="K289" s="5"/>
    </row>
    <row r="290" spans="1:11">
      <c r="A290" s="6">
        <f t="shared" si="4"/>
        <v>289</v>
      </c>
      <c r="B290" s="6" t="s">
        <v>31</v>
      </c>
      <c r="C290" s="6">
        <v>1799</v>
      </c>
      <c r="D290" s="6">
        <v>2013</v>
      </c>
      <c r="E290" s="6" t="s">
        <v>143</v>
      </c>
      <c r="F290" s="6" t="s">
        <v>12</v>
      </c>
      <c r="G290" s="6" t="s">
        <v>22</v>
      </c>
      <c r="H290" s="6">
        <v>5000</v>
      </c>
      <c r="I290" s="7">
        <v>44834</v>
      </c>
      <c r="J290" s="5"/>
      <c r="K290" s="5"/>
    </row>
    <row r="291" spans="1:11">
      <c r="A291" s="6">
        <f t="shared" si="4"/>
        <v>290</v>
      </c>
      <c r="B291" s="6" t="s">
        <v>15</v>
      </c>
      <c r="C291" s="6">
        <v>14118</v>
      </c>
      <c r="D291" s="6">
        <v>2014</v>
      </c>
      <c r="E291" s="6" t="s">
        <v>143</v>
      </c>
      <c r="F291" s="6" t="s">
        <v>12</v>
      </c>
      <c r="G291" s="6" t="s">
        <v>46</v>
      </c>
      <c r="H291" s="6">
        <v>5000</v>
      </c>
      <c r="I291" s="7">
        <v>44834</v>
      </c>
      <c r="J291" s="5"/>
      <c r="K291" s="5"/>
    </row>
    <row r="292" spans="1:11">
      <c r="A292" s="6">
        <f t="shared" si="4"/>
        <v>291</v>
      </c>
      <c r="B292" s="6" t="s">
        <v>31</v>
      </c>
      <c r="C292" s="6">
        <v>427</v>
      </c>
      <c r="D292" s="6">
        <v>2018</v>
      </c>
      <c r="E292" s="6" t="s">
        <v>143</v>
      </c>
      <c r="F292" s="12" t="s">
        <v>12</v>
      </c>
      <c r="G292" s="6" t="s">
        <v>25</v>
      </c>
      <c r="H292" s="6">
        <v>5000</v>
      </c>
      <c r="I292" s="7">
        <v>44834</v>
      </c>
      <c r="J292" s="5"/>
      <c r="K292" s="5"/>
    </row>
    <row r="293" spans="1:11">
      <c r="A293" s="6">
        <f t="shared" si="4"/>
        <v>292</v>
      </c>
      <c r="B293" s="6" t="s">
        <v>33</v>
      </c>
      <c r="C293" s="6">
        <v>1295</v>
      </c>
      <c r="D293" s="6">
        <v>2019</v>
      </c>
      <c r="E293" s="6" t="s">
        <v>143</v>
      </c>
      <c r="F293" s="6" t="s">
        <v>12</v>
      </c>
      <c r="G293" s="6" t="s">
        <v>28</v>
      </c>
      <c r="H293" s="6">
        <v>5000</v>
      </c>
      <c r="I293" s="7">
        <v>44834</v>
      </c>
      <c r="J293" s="5"/>
      <c r="K293" s="5"/>
    </row>
    <row r="294" spans="1:11">
      <c r="A294" s="6">
        <f t="shared" si="4"/>
        <v>293</v>
      </c>
      <c r="B294" s="6" t="s">
        <v>15</v>
      </c>
      <c r="C294" s="6">
        <v>13152</v>
      </c>
      <c r="D294" s="6">
        <v>2019</v>
      </c>
      <c r="E294" s="6" t="s">
        <v>143</v>
      </c>
      <c r="F294" s="6" t="s">
        <v>144</v>
      </c>
      <c r="G294" s="6" t="s">
        <v>25</v>
      </c>
      <c r="H294" s="6">
        <v>10000</v>
      </c>
      <c r="I294" s="7">
        <v>44834</v>
      </c>
      <c r="J294" s="5"/>
      <c r="K294" s="5"/>
    </row>
    <row r="295" spans="1:11">
      <c r="A295" s="6">
        <f t="shared" si="4"/>
        <v>294</v>
      </c>
      <c r="B295" s="6" t="s">
        <v>15</v>
      </c>
      <c r="C295" s="6">
        <v>21250</v>
      </c>
      <c r="D295" s="6">
        <v>2020</v>
      </c>
      <c r="E295" s="6" t="s">
        <v>143</v>
      </c>
      <c r="F295" s="6" t="s">
        <v>12</v>
      </c>
      <c r="G295" s="6" t="s">
        <v>25</v>
      </c>
      <c r="H295" s="6">
        <v>5000</v>
      </c>
      <c r="I295" s="7">
        <v>44834</v>
      </c>
      <c r="J295" s="5"/>
      <c r="K295" s="5"/>
    </row>
    <row r="296" spans="1:11">
      <c r="A296" s="6">
        <f t="shared" si="4"/>
        <v>295</v>
      </c>
      <c r="B296" s="6" t="s">
        <v>33</v>
      </c>
      <c r="C296" s="6">
        <v>1013</v>
      </c>
      <c r="D296" s="6">
        <v>2022</v>
      </c>
      <c r="E296" s="6" t="s">
        <v>143</v>
      </c>
      <c r="F296" s="6" t="s">
        <v>12</v>
      </c>
      <c r="G296" s="6" t="s">
        <v>29</v>
      </c>
      <c r="H296" s="6">
        <v>5000</v>
      </c>
      <c r="I296" s="7">
        <v>44834</v>
      </c>
      <c r="J296" s="5"/>
      <c r="K296" s="5"/>
    </row>
    <row r="297" spans="1:11">
      <c r="A297" s="6">
        <f t="shared" si="4"/>
        <v>296</v>
      </c>
      <c r="B297" s="6" t="s">
        <v>33</v>
      </c>
      <c r="C297" s="6">
        <v>1288</v>
      </c>
      <c r="D297" s="6">
        <v>2022</v>
      </c>
      <c r="E297" s="6" t="s">
        <v>143</v>
      </c>
      <c r="F297" s="6" t="s">
        <v>26</v>
      </c>
      <c r="G297" s="6" t="s">
        <v>39</v>
      </c>
      <c r="H297" s="6">
        <v>10000</v>
      </c>
      <c r="I297" s="7">
        <v>44834</v>
      </c>
      <c r="J297" s="5"/>
      <c r="K297" s="5"/>
    </row>
    <row r="298" spans="1:11">
      <c r="A298" s="6">
        <f t="shared" si="4"/>
        <v>297</v>
      </c>
      <c r="B298" s="6" t="s">
        <v>15</v>
      </c>
      <c r="C298" s="6">
        <v>17731</v>
      </c>
      <c r="D298" s="6">
        <v>2022</v>
      </c>
      <c r="E298" s="6" t="s">
        <v>143</v>
      </c>
      <c r="F298" s="6" t="s">
        <v>12</v>
      </c>
      <c r="G298" s="6" t="s">
        <v>25</v>
      </c>
      <c r="H298" s="6">
        <v>5000</v>
      </c>
      <c r="I298" s="7">
        <v>44834</v>
      </c>
      <c r="J298" s="5"/>
      <c r="K298" s="5"/>
    </row>
    <row r="299" spans="1:11">
      <c r="A299" s="6">
        <f t="shared" si="4"/>
        <v>298</v>
      </c>
      <c r="B299" s="6" t="s">
        <v>15</v>
      </c>
      <c r="C299" s="6">
        <v>25075</v>
      </c>
      <c r="D299" s="6">
        <v>2022</v>
      </c>
      <c r="E299" s="6" t="s">
        <v>143</v>
      </c>
      <c r="F299" s="6" t="s">
        <v>26</v>
      </c>
      <c r="G299" s="6" t="s">
        <v>146</v>
      </c>
      <c r="H299" s="6">
        <v>10000</v>
      </c>
      <c r="I299" s="7">
        <v>44834</v>
      </c>
      <c r="J299" s="5"/>
      <c r="K299" s="5"/>
    </row>
    <row r="300" spans="1:11">
      <c r="A300" s="6">
        <f t="shared" si="4"/>
        <v>299</v>
      </c>
      <c r="B300" s="6" t="s">
        <v>15</v>
      </c>
      <c r="C300" s="6">
        <v>25075</v>
      </c>
      <c r="D300" s="6">
        <v>2022</v>
      </c>
      <c r="E300" s="6" t="s">
        <v>143</v>
      </c>
      <c r="F300" s="6" t="s">
        <v>145</v>
      </c>
      <c r="G300" s="6" t="s">
        <v>146</v>
      </c>
      <c r="H300" s="6">
        <v>10000</v>
      </c>
      <c r="I300" s="7">
        <v>44834</v>
      </c>
      <c r="J300" s="5"/>
      <c r="K300" s="5"/>
    </row>
    <row r="301" spans="1:11">
      <c r="A301" s="6">
        <f t="shared" si="4"/>
        <v>300</v>
      </c>
      <c r="B301" s="6" t="s">
        <v>15</v>
      </c>
      <c r="C301" s="6">
        <v>25315</v>
      </c>
      <c r="D301" s="6">
        <v>2022</v>
      </c>
      <c r="E301" s="6" t="s">
        <v>143</v>
      </c>
      <c r="F301" s="6" t="s">
        <v>24</v>
      </c>
      <c r="G301" s="6" t="s">
        <v>14</v>
      </c>
      <c r="H301" s="6">
        <v>12000</v>
      </c>
      <c r="I301" s="7">
        <v>44834</v>
      </c>
      <c r="J301" s="5"/>
      <c r="K301" s="5"/>
    </row>
    <row r="302" spans="1:11">
      <c r="A302" s="6">
        <f t="shared" si="4"/>
        <v>301</v>
      </c>
      <c r="B302" s="6" t="s">
        <v>15</v>
      </c>
      <c r="C302" s="6">
        <v>26055</v>
      </c>
      <c r="D302" s="6">
        <v>2022</v>
      </c>
      <c r="E302" s="6" t="s">
        <v>143</v>
      </c>
      <c r="F302" s="6" t="s">
        <v>26</v>
      </c>
      <c r="G302" s="6" t="s">
        <v>30</v>
      </c>
      <c r="H302" s="6">
        <v>10000</v>
      </c>
      <c r="I302" s="7">
        <v>44834</v>
      </c>
      <c r="J302" s="5"/>
      <c r="K302" s="5"/>
    </row>
    <row r="303" spans="1:11">
      <c r="A303" s="6">
        <f t="shared" si="4"/>
        <v>302</v>
      </c>
      <c r="B303" s="6" t="s">
        <v>15</v>
      </c>
      <c r="C303" s="6">
        <v>26368</v>
      </c>
      <c r="D303" s="6">
        <v>2022</v>
      </c>
      <c r="E303" s="6" t="s">
        <v>143</v>
      </c>
      <c r="F303" s="6" t="s">
        <v>24</v>
      </c>
      <c r="G303" s="6" t="s">
        <v>147</v>
      </c>
      <c r="H303" s="6">
        <v>12000</v>
      </c>
      <c r="I303" s="7">
        <v>44834</v>
      </c>
      <c r="J303" s="5"/>
      <c r="K303" s="5"/>
    </row>
    <row r="304" spans="1:11">
      <c r="A304" s="6">
        <f t="shared" si="4"/>
        <v>303</v>
      </c>
      <c r="B304" s="6" t="s">
        <v>15</v>
      </c>
      <c r="C304" s="6">
        <v>26428</v>
      </c>
      <c r="D304" s="6">
        <v>2022</v>
      </c>
      <c r="E304" s="6" t="s">
        <v>143</v>
      </c>
      <c r="F304" s="6" t="s">
        <v>24</v>
      </c>
      <c r="G304" s="6" t="s">
        <v>29</v>
      </c>
      <c r="H304" s="6">
        <v>12000</v>
      </c>
      <c r="I304" s="7">
        <v>44834</v>
      </c>
      <c r="J304" s="5"/>
      <c r="K304" s="5"/>
    </row>
    <row r="305" spans="1:11">
      <c r="A305" s="6">
        <f t="shared" si="4"/>
        <v>304</v>
      </c>
      <c r="B305" s="6" t="s">
        <v>15</v>
      </c>
      <c r="C305" s="6">
        <v>27145</v>
      </c>
      <c r="D305" s="6">
        <v>2022</v>
      </c>
      <c r="E305" s="6" t="s">
        <v>143</v>
      </c>
      <c r="F305" s="6" t="s">
        <v>24</v>
      </c>
      <c r="G305" s="6" t="s">
        <v>25</v>
      </c>
      <c r="H305" s="6">
        <v>12000</v>
      </c>
      <c r="I305" s="7">
        <v>44834</v>
      </c>
      <c r="J305" s="5"/>
      <c r="K305" s="5"/>
    </row>
    <row r="306" spans="1:11">
      <c r="A306" s="6">
        <f t="shared" si="4"/>
        <v>305</v>
      </c>
      <c r="B306" s="6" t="s">
        <v>15</v>
      </c>
      <c r="C306" s="6">
        <v>27448</v>
      </c>
      <c r="D306" s="6">
        <v>2022</v>
      </c>
      <c r="E306" s="6" t="s">
        <v>143</v>
      </c>
      <c r="F306" s="6" t="s">
        <v>24</v>
      </c>
      <c r="G306" s="6" t="s">
        <v>39</v>
      </c>
      <c r="H306" s="6">
        <v>12000</v>
      </c>
      <c r="I306" s="7">
        <v>44834</v>
      </c>
      <c r="J306" s="5"/>
      <c r="K306" s="5"/>
    </row>
    <row r="307" spans="1:11">
      <c r="A307" s="6">
        <f t="shared" si="4"/>
        <v>306</v>
      </c>
      <c r="B307" s="6" t="s">
        <v>15</v>
      </c>
      <c r="C307" s="6">
        <v>27560</v>
      </c>
      <c r="D307" s="6">
        <v>2022</v>
      </c>
      <c r="E307" s="6" t="s">
        <v>143</v>
      </c>
      <c r="F307" s="6" t="s">
        <v>24</v>
      </c>
      <c r="G307" s="6" t="s">
        <v>148</v>
      </c>
      <c r="H307" s="6">
        <v>12000</v>
      </c>
      <c r="I307" s="7">
        <v>44834</v>
      </c>
      <c r="J307" s="5"/>
      <c r="K307" s="5"/>
    </row>
    <row r="308" spans="1:11">
      <c r="A308" s="6">
        <f t="shared" si="4"/>
        <v>307</v>
      </c>
      <c r="B308" s="6" t="s">
        <v>15</v>
      </c>
      <c r="C308" s="6">
        <v>27801</v>
      </c>
      <c r="D308" s="6">
        <v>2022</v>
      </c>
      <c r="E308" s="6" t="s">
        <v>143</v>
      </c>
      <c r="F308" s="6" t="s">
        <v>24</v>
      </c>
      <c r="G308" s="6" t="s">
        <v>28</v>
      </c>
      <c r="H308" s="6">
        <v>12000</v>
      </c>
      <c r="I308" s="7">
        <v>44834</v>
      </c>
      <c r="J308" s="5"/>
      <c r="K308" s="5"/>
    </row>
    <row r="309" spans="1:11">
      <c r="A309" s="6">
        <f t="shared" si="4"/>
        <v>308</v>
      </c>
      <c r="B309" s="6" t="s">
        <v>15</v>
      </c>
      <c r="C309" s="6">
        <v>28126</v>
      </c>
      <c r="D309" s="6">
        <v>2022</v>
      </c>
      <c r="E309" s="6" t="s">
        <v>143</v>
      </c>
      <c r="F309" s="6" t="s">
        <v>24</v>
      </c>
      <c r="G309" s="6" t="s">
        <v>35</v>
      </c>
      <c r="H309" s="6">
        <v>12000</v>
      </c>
      <c r="I309" s="7">
        <v>44834</v>
      </c>
      <c r="J309" s="5"/>
      <c r="K309" s="5"/>
    </row>
    <row r="310" spans="1:11">
      <c r="A310" s="6">
        <f t="shared" si="4"/>
        <v>309</v>
      </c>
      <c r="B310" s="6" t="s">
        <v>15</v>
      </c>
      <c r="C310" s="6">
        <v>28142</v>
      </c>
      <c r="D310" s="6">
        <v>2022</v>
      </c>
      <c r="E310" s="6" t="s">
        <v>143</v>
      </c>
      <c r="F310" s="6" t="s">
        <v>26</v>
      </c>
      <c r="G310" s="6" t="s">
        <v>18</v>
      </c>
      <c r="H310" s="6">
        <v>10000</v>
      </c>
      <c r="I310" s="7">
        <v>44834</v>
      </c>
      <c r="J310" s="5"/>
      <c r="K310" s="5"/>
    </row>
    <row r="311" spans="1:11">
      <c r="A311" s="6">
        <f t="shared" si="4"/>
        <v>310</v>
      </c>
      <c r="B311" s="6" t="s">
        <v>15</v>
      </c>
      <c r="C311" s="6">
        <v>28358</v>
      </c>
      <c r="D311" s="6">
        <v>2022</v>
      </c>
      <c r="E311" s="6" t="s">
        <v>143</v>
      </c>
      <c r="F311" s="6" t="s">
        <v>26</v>
      </c>
      <c r="G311" s="6" t="s">
        <v>19</v>
      </c>
      <c r="H311" s="6">
        <v>10000</v>
      </c>
      <c r="I311" s="7">
        <v>44834</v>
      </c>
      <c r="J311" s="5"/>
      <c r="K311" s="5"/>
    </row>
    <row r="312" spans="1:11">
      <c r="A312" s="6">
        <f t="shared" si="4"/>
        <v>311</v>
      </c>
      <c r="B312" s="6" t="s">
        <v>15</v>
      </c>
      <c r="C312" s="6">
        <v>28689</v>
      </c>
      <c r="D312" s="6">
        <v>2022</v>
      </c>
      <c r="E312" s="6" t="s">
        <v>143</v>
      </c>
      <c r="F312" s="6" t="s">
        <v>26</v>
      </c>
      <c r="G312" s="6" t="s">
        <v>34</v>
      </c>
      <c r="H312" s="6">
        <v>10000</v>
      </c>
      <c r="I312" s="7">
        <v>44834</v>
      </c>
      <c r="J312" s="5"/>
      <c r="K312" s="5"/>
    </row>
    <row r="313" spans="1:11">
      <c r="A313" s="6">
        <f t="shared" si="4"/>
        <v>312</v>
      </c>
      <c r="B313" s="6" t="s">
        <v>15</v>
      </c>
      <c r="C313" s="6">
        <v>29177</v>
      </c>
      <c r="D313" s="6">
        <v>2022</v>
      </c>
      <c r="E313" s="6" t="s">
        <v>143</v>
      </c>
      <c r="F313" s="6" t="s">
        <v>24</v>
      </c>
      <c r="G313" s="6" t="s">
        <v>28</v>
      </c>
      <c r="H313" s="6">
        <v>12000</v>
      </c>
      <c r="I313" s="7">
        <v>44834</v>
      </c>
      <c r="J313" s="5"/>
      <c r="K313" s="5"/>
    </row>
    <row r="314" spans="1:11">
      <c r="A314" s="6">
        <f t="shared" si="4"/>
        <v>313</v>
      </c>
      <c r="B314" s="6" t="s">
        <v>15</v>
      </c>
      <c r="C314" s="6">
        <v>29315</v>
      </c>
      <c r="D314" s="6">
        <v>2022</v>
      </c>
      <c r="E314" s="6" t="s">
        <v>143</v>
      </c>
      <c r="F314" s="6" t="s">
        <v>26</v>
      </c>
      <c r="G314" s="6" t="s">
        <v>28</v>
      </c>
      <c r="H314" s="6">
        <v>10000</v>
      </c>
      <c r="I314" s="7">
        <v>44834</v>
      </c>
      <c r="J314" s="5"/>
      <c r="K314" s="5"/>
    </row>
    <row r="315" spans="1:11">
      <c r="A315" s="6">
        <f t="shared" si="4"/>
        <v>314</v>
      </c>
      <c r="B315" s="6" t="s">
        <v>15</v>
      </c>
      <c r="C315" s="6">
        <v>29591</v>
      </c>
      <c r="D315" s="6">
        <v>2022</v>
      </c>
      <c r="E315" s="6" t="s">
        <v>143</v>
      </c>
      <c r="F315" s="6" t="s">
        <v>12</v>
      </c>
      <c r="G315" s="6" t="s">
        <v>41</v>
      </c>
      <c r="H315" s="6">
        <v>5000</v>
      </c>
      <c r="I315" s="7">
        <v>44834</v>
      </c>
      <c r="J315" s="5"/>
      <c r="K315" s="5"/>
    </row>
    <row r="316" spans="1:11">
      <c r="A316" s="6">
        <f t="shared" si="4"/>
        <v>315</v>
      </c>
      <c r="B316" s="6" t="s">
        <v>15</v>
      </c>
      <c r="C316" s="6">
        <v>29594</v>
      </c>
      <c r="D316" s="6">
        <v>2022</v>
      </c>
      <c r="E316" s="6" t="s">
        <v>143</v>
      </c>
      <c r="F316" s="6" t="s">
        <v>12</v>
      </c>
      <c r="G316" s="6" t="s">
        <v>41</v>
      </c>
      <c r="H316" s="6">
        <v>5000</v>
      </c>
      <c r="I316" s="7">
        <v>44834</v>
      </c>
      <c r="J316" s="5"/>
      <c r="K316" s="5"/>
    </row>
    <row r="317" spans="1:11">
      <c r="A317" s="6">
        <f t="shared" si="4"/>
        <v>316</v>
      </c>
      <c r="B317" s="6" t="s">
        <v>15</v>
      </c>
      <c r="C317" s="6">
        <v>29947</v>
      </c>
      <c r="D317" s="6">
        <v>2022</v>
      </c>
      <c r="E317" s="6" t="s">
        <v>143</v>
      </c>
      <c r="F317" s="6" t="s">
        <v>26</v>
      </c>
      <c r="G317" s="6" t="s">
        <v>25</v>
      </c>
      <c r="H317" s="6">
        <v>10000</v>
      </c>
      <c r="I317" s="7">
        <v>44834</v>
      </c>
      <c r="J317" s="5"/>
      <c r="K317" s="5"/>
    </row>
    <row r="318" spans="1:11">
      <c r="A318" s="6">
        <f t="shared" si="4"/>
        <v>317</v>
      </c>
      <c r="B318" s="6" t="s">
        <v>15</v>
      </c>
      <c r="C318" s="6">
        <v>29989</v>
      </c>
      <c r="D318" s="6">
        <v>2022</v>
      </c>
      <c r="E318" s="6" t="s">
        <v>143</v>
      </c>
      <c r="F318" s="6" t="s">
        <v>24</v>
      </c>
      <c r="G318" s="6" t="s">
        <v>28</v>
      </c>
      <c r="H318" s="6">
        <v>12000</v>
      </c>
      <c r="I318" s="7">
        <v>44834</v>
      </c>
      <c r="J318" s="5"/>
      <c r="K318" s="5"/>
    </row>
    <row r="319" spans="1:11">
      <c r="A319" s="6">
        <f t="shared" si="4"/>
        <v>318</v>
      </c>
      <c r="B319" s="6" t="s">
        <v>15</v>
      </c>
      <c r="C319" s="6">
        <v>30187</v>
      </c>
      <c r="D319" s="6">
        <v>2022</v>
      </c>
      <c r="E319" s="6" t="s">
        <v>143</v>
      </c>
      <c r="F319" s="6" t="s">
        <v>24</v>
      </c>
      <c r="G319" s="6" t="s">
        <v>28</v>
      </c>
      <c r="H319" s="6">
        <v>12000</v>
      </c>
      <c r="I319" s="7">
        <v>44834</v>
      </c>
      <c r="J319" s="5"/>
      <c r="K319" s="5"/>
    </row>
    <row r="320" spans="1:11">
      <c r="A320" s="6">
        <f t="shared" si="4"/>
        <v>319</v>
      </c>
      <c r="B320" s="6" t="s">
        <v>15</v>
      </c>
      <c r="C320" s="6">
        <v>30375</v>
      </c>
      <c r="D320" s="6">
        <v>2022</v>
      </c>
      <c r="E320" s="6" t="s">
        <v>143</v>
      </c>
      <c r="F320" s="6" t="s">
        <v>24</v>
      </c>
      <c r="G320" s="6" t="s">
        <v>37</v>
      </c>
      <c r="H320" s="6">
        <v>12000</v>
      </c>
      <c r="I320" s="7">
        <v>44834</v>
      </c>
      <c r="J320" s="5"/>
      <c r="K320" s="5"/>
    </row>
    <row r="321" spans="1:11">
      <c r="A321" s="6">
        <f t="shared" si="4"/>
        <v>320</v>
      </c>
      <c r="B321" s="6" t="s">
        <v>15</v>
      </c>
      <c r="C321" s="6">
        <v>31080</v>
      </c>
      <c r="D321" s="6">
        <v>2022</v>
      </c>
      <c r="E321" s="6" t="s">
        <v>143</v>
      </c>
      <c r="F321" s="6" t="s">
        <v>26</v>
      </c>
      <c r="G321" s="6" t="s">
        <v>25</v>
      </c>
      <c r="H321" s="6">
        <v>10000</v>
      </c>
      <c r="I321" s="7">
        <v>44834</v>
      </c>
      <c r="J321" s="5"/>
      <c r="K321" s="5"/>
    </row>
    <row r="322" spans="1:11">
      <c r="A322" s="6">
        <f t="shared" si="4"/>
        <v>321</v>
      </c>
      <c r="B322" s="6" t="s">
        <v>15</v>
      </c>
      <c r="C322" s="6">
        <v>31346</v>
      </c>
      <c r="D322" s="6">
        <v>2022</v>
      </c>
      <c r="E322" s="6" t="s">
        <v>143</v>
      </c>
      <c r="F322" s="6" t="s">
        <v>26</v>
      </c>
      <c r="G322" s="6" t="s">
        <v>16</v>
      </c>
      <c r="H322" s="6">
        <v>10000</v>
      </c>
      <c r="I322" s="7">
        <v>44834</v>
      </c>
      <c r="J322" s="5"/>
      <c r="K322" s="5"/>
    </row>
    <row r="323" spans="1:11">
      <c r="A323" s="6">
        <f t="shared" ref="A323:A386" si="5">A322+1</f>
        <v>322</v>
      </c>
      <c r="B323" s="6" t="s">
        <v>15</v>
      </c>
      <c r="C323" s="6">
        <v>31388</v>
      </c>
      <c r="D323" s="6">
        <v>2022</v>
      </c>
      <c r="E323" s="6" t="s">
        <v>143</v>
      </c>
      <c r="F323" s="6" t="s">
        <v>24</v>
      </c>
      <c r="G323" s="6" t="s">
        <v>16</v>
      </c>
      <c r="H323" s="6">
        <v>12000</v>
      </c>
      <c r="I323" s="7">
        <v>44834</v>
      </c>
      <c r="J323" s="5"/>
      <c r="K323" s="5"/>
    </row>
    <row r="324" spans="1:11">
      <c r="A324" s="6">
        <f t="shared" si="5"/>
        <v>323</v>
      </c>
      <c r="B324" s="6" t="s">
        <v>15</v>
      </c>
      <c r="C324" s="6">
        <v>31556</v>
      </c>
      <c r="D324" s="6">
        <v>2022</v>
      </c>
      <c r="E324" s="6" t="s">
        <v>143</v>
      </c>
      <c r="F324" s="6" t="s">
        <v>26</v>
      </c>
      <c r="G324" s="6" t="s">
        <v>21</v>
      </c>
      <c r="H324" s="6">
        <v>10000</v>
      </c>
      <c r="I324" s="7">
        <v>44834</v>
      </c>
      <c r="J324" s="5"/>
      <c r="K324" s="5"/>
    </row>
    <row r="325" spans="1:11">
      <c r="A325" s="6">
        <f t="shared" si="5"/>
        <v>324</v>
      </c>
      <c r="B325" s="6" t="s">
        <v>15</v>
      </c>
      <c r="C325" s="6">
        <v>31932</v>
      </c>
      <c r="D325" s="6">
        <v>2022</v>
      </c>
      <c r="E325" s="6" t="s">
        <v>143</v>
      </c>
      <c r="F325" s="6" t="s">
        <v>26</v>
      </c>
      <c r="G325" s="6" t="s">
        <v>16</v>
      </c>
      <c r="H325" s="6">
        <v>10000</v>
      </c>
      <c r="I325" s="7">
        <v>44834</v>
      </c>
      <c r="J325" s="5"/>
      <c r="K325" s="5"/>
    </row>
    <row r="326" spans="1:11">
      <c r="A326" s="6">
        <f t="shared" si="5"/>
        <v>325</v>
      </c>
      <c r="B326" s="6" t="s">
        <v>15</v>
      </c>
      <c r="C326" s="6">
        <v>32012</v>
      </c>
      <c r="D326" s="6">
        <v>2022</v>
      </c>
      <c r="E326" s="6" t="s">
        <v>143</v>
      </c>
      <c r="F326" s="6" t="s">
        <v>24</v>
      </c>
      <c r="G326" s="6" t="s">
        <v>28</v>
      </c>
      <c r="H326" s="6">
        <v>12000</v>
      </c>
      <c r="I326" s="7">
        <v>44834</v>
      </c>
      <c r="J326" s="5"/>
      <c r="K326" s="5"/>
    </row>
    <row r="327" spans="1:11">
      <c r="A327" s="6">
        <f t="shared" si="5"/>
        <v>326</v>
      </c>
      <c r="B327" s="6" t="s">
        <v>15</v>
      </c>
      <c r="C327" s="6">
        <v>32503</v>
      </c>
      <c r="D327" s="6">
        <v>2022</v>
      </c>
      <c r="E327" s="6" t="s">
        <v>143</v>
      </c>
      <c r="F327" s="6" t="s">
        <v>26</v>
      </c>
      <c r="G327" s="6" t="s">
        <v>28</v>
      </c>
      <c r="H327" s="6">
        <v>10000</v>
      </c>
      <c r="I327" s="7">
        <v>44834</v>
      </c>
      <c r="J327" s="5"/>
      <c r="K327" s="5"/>
    </row>
    <row r="328" spans="1:11">
      <c r="A328" s="6">
        <f t="shared" si="5"/>
        <v>327</v>
      </c>
      <c r="B328" s="6" t="s">
        <v>15</v>
      </c>
      <c r="C328" s="6">
        <v>33042</v>
      </c>
      <c r="D328" s="6">
        <v>2022</v>
      </c>
      <c r="E328" s="6" t="s">
        <v>143</v>
      </c>
      <c r="F328" s="12" t="s">
        <v>12</v>
      </c>
      <c r="G328" s="13" t="s">
        <v>40</v>
      </c>
      <c r="H328" s="6">
        <v>5000</v>
      </c>
      <c r="I328" s="7">
        <v>44834</v>
      </c>
      <c r="J328" s="5"/>
      <c r="K328" s="5"/>
    </row>
    <row r="329" spans="1:11">
      <c r="A329" s="6">
        <f t="shared" si="5"/>
        <v>328</v>
      </c>
      <c r="B329" s="6" t="s">
        <v>15</v>
      </c>
      <c r="C329" s="6">
        <v>33122</v>
      </c>
      <c r="D329" s="6">
        <v>2022</v>
      </c>
      <c r="E329" s="6" t="s">
        <v>143</v>
      </c>
      <c r="F329" s="6" t="s">
        <v>26</v>
      </c>
      <c r="G329" s="6" t="s">
        <v>19</v>
      </c>
      <c r="H329" s="6">
        <v>10000</v>
      </c>
      <c r="I329" s="7">
        <v>44834</v>
      </c>
      <c r="J329" s="5"/>
      <c r="K329" s="5"/>
    </row>
    <row r="330" spans="1:11">
      <c r="A330" s="6">
        <f t="shared" si="5"/>
        <v>329</v>
      </c>
      <c r="B330" s="6" t="s">
        <v>15</v>
      </c>
      <c r="C330" s="6">
        <v>33430</v>
      </c>
      <c r="D330" s="6">
        <v>2022</v>
      </c>
      <c r="E330" s="6" t="s">
        <v>143</v>
      </c>
      <c r="F330" s="6" t="s">
        <v>24</v>
      </c>
      <c r="G330" s="6" t="s">
        <v>37</v>
      </c>
      <c r="H330" s="6">
        <v>12000</v>
      </c>
      <c r="I330" s="7">
        <v>44834</v>
      </c>
      <c r="J330" s="5"/>
      <c r="K330" s="5"/>
    </row>
    <row r="331" spans="1:11">
      <c r="A331" s="6">
        <f t="shared" si="5"/>
        <v>330</v>
      </c>
      <c r="B331" s="6" t="s">
        <v>15</v>
      </c>
      <c r="C331" s="6">
        <v>34682</v>
      </c>
      <c r="D331" s="6">
        <v>2022</v>
      </c>
      <c r="E331" s="6" t="s">
        <v>143</v>
      </c>
      <c r="F331" s="12" t="s">
        <v>32</v>
      </c>
      <c r="G331" s="6" t="s">
        <v>46</v>
      </c>
      <c r="H331" s="6">
        <v>2500</v>
      </c>
      <c r="I331" s="7">
        <v>44834</v>
      </c>
      <c r="J331" s="5"/>
      <c r="K331" s="5"/>
    </row>
    <row r="332" spans="1:11">
      <c r="A332" s="6">
        <f t="shared" si="5"/>
        <v>331</v>
      </c>
      <c r="B332" s="6" t="s">
        <v>15</v>
      </c>
      <c r="C332" s="6">
        <v>34813</v>
      </c>
      <c r="D332" s="6">
        <v>2022</v>
      </c>
      <c r="E332" s="6" t="s">
        <v>143</v>
      </c>
      <c r="F332" s="12" t="s">
        <v>32</v>
      </c>
      <c r="G332" s="6" t="s">
        <v>16</v>
      </c>
      <c r="H332" s="6">
        <v>2500</v>
      </c>
      <c r="I332" s="7">
        <v>44834</v>
      </c>
      <c r="J332" s="5"/>
      <c r="K332" s="5"/>
    </row>
    <row r="333" spans="1:11">
      <c r="A333" s="6">
        <f t="shared" si="5"/>
        <v>332</v>
      </c>
      <c r="B333" s="6" t="s">
        <v>15</v>
      </c>
      <c r="C333" s="6">
        <v>34855</v>
      </c>
      <c r="D333" s="6">
        <v>2022</v>
      </c>
      <c r="E333" s="6" t="s">
        <v>143</v>
      </c>
      <c r="F333" s="6" t="s">
        <v>32</v>
      </c>
      <c r="G333" s="6" t="s">
        <v>29</v>
      </c>
      <c r="H333" s="6">
        <v>2500</v>
      </c>
      <c r="I333" s="7">
        <v>44834</v>
      </c>
      <c r="J333" s="5"/>
      <c r="K333" s="5"/>
    </row>
    <row r="334" spans="1:11">
      <c r="A334" s="6">
        <f t="shared" si="5"/>
        <v>333</v>
      </c>
      <c r="B334" s="6" t="s">
        <v>15</v>
      </c>
      <c r="C334" s="6">
        <v>34995</v>
      </c>
      <c r="D334" s="6">
        <v>2022</v>
      </c>
      <c r="E334" s="6" t="s">
        <v>143</v>
      </c>
      <c r="F334" s="6" t="s">
        <v>24</v>
      </c>
      <c r="G334" s="6" t="s">
        <v>28</v>
      </c>
      <c r="H334" s="6">
        <v>12000</v>
      </c>
      <c r="I334" s="7">
        <v>44834</v>
      </c>
      <c r="J334" s="5"/>
      <c r="K334" s="5"/>
    </row>
    <row r="335" spans="1:11">
      <c r="A335" s="6">
        <f t="shared" si="5"/>
        <v>334</v>
      </c>
      <c r="B335" s="6" t="s">
        <v>15</v>
      </c>
      <c r="C335" s="6">
        <v>35242</v>
      </c>
      <c r="D335" s="6">
        <v>2022</v>
      </c>
      <c r="E335" s="6" t="s">
        <v>143</v>
      </c>
      <c r="F335" s="6" t="s">
        <v>32</v>
      </c>
      <c r="G335" s="6" t="s">
        <v>39</v>
      </c>
      <c r="H335" s="6">
        <v>2500</v>
      </c>
      <c r="I335" s="7">
        <v>44834</v>
      </c>
      <c r="J335" s="5"/>
      <c r="K335" s="5"/>
    </row>
    <row r="336" spans="1:11">
      <c r="A336" s="6">
        <f t="shared" si="5"/>
        <v>335</v>
      </c>
      <c r="B336" s="6" t="s">
        <v>15</v>
      </c>
      <c r="C336" s="6">
        <v>35243</v>
      </c>
      <c r="D336" s="6">
        <v>2022</v>
      </c>
      <c r="E336" s="6" t="s">
        <v>143</v>
      </c>
      <c r="F336" s="6" t="s">
        <v>26</v>
      </c>
      <c r="G336" s="6" t="s">
        <v>25</v>
      </c>
      <c r="H336" s="6">
        <v>10000</v>
      </c>
      <c r="I336" s="7">
        <v>44834</v>
      </c>
      <c r="J336" s="5"/>
      <c r="K336" s="5"/>
    </row>
    <row r="337" spans="1:11">
      <c r="A337" s="6">
        <f t="shared" si="5"/>
        <v>336</v>
      </c>
      <c r="B337" s="6" t="s">
        <v>15</v>
      </c>
      <c r="C337" s="6">
        <v>35251</v>
      </c>
      <c r="D337" s="6">
        <v>2022</v>
      </c>
      <c r="E337" s="6" t="s">
        <v>143</v>
      </c>
      <c r="F337" s="6" t="s">
        <v>32</v>
      </c>
      <c r="G337" s="6" t="s">
        <v>22</v>
      </c>
      <c r="H337" s="6">
        <v>2500</v>
      </c>
      <c r="I337" s="7">
        <v>44834</v>
      </c>
      <c r="J337" s="5"/>
      <c r="K337" s="5"/>
    </row>
    <row r="338" spans="1:11">
      <c r="A338" s="6">
        <f t="shared" si="5"/>
        <v>337</v>
      </c>
      <c r="B338" s="6" t="s">
        <v>15</v>
      </c>
      <c r="C338" s="6">
        <v>35402</v>
      </c>
      <c r="D338" s="6">
        <v>2022</v>
      </c>
      <c r="E338" s="6" t="s">
        <v>143</v>
      </c>
      <c r="F338" s="6" t="s">
        <v>32</v>
      </c>
      <c r="G338" s="6" t="s">
        <v>29</v>
      </c>
      <c r="H338" s="6">
        <v>2500</v>
      </c>
      <c r="I338" s="7">
        <v>44834</v>
      </c>
      <c r="J338" s="5"/>
      <c r="K338" s="5"/>
    </row>
    <row r="339" spans="1:11">
      <c r="A339" s="6">
        <f t="shared" si="5"/>
        <v>338</v>
      </c>
      <c r="B339" s="6" t="s">
        <v>15</v>
      </c>
      <c r="C339" s="6">
        <v>35588</v>
      </c>
      <c r="D339" s="6">
        <v>2022</v>
      </c>
      <c r="E339" s="6" t="s">
        <v>143</v>
      </c>
      <c r="F339" s="6" t="s">
        <v>12</v>
      </c>
      <c r="G339" s="6" t="s">
        <v>28</v>
      </c>
      <c r="H339" s="6">
        <v>5000</v>
      </c>
      <c r="I339" s="7">
        <v>44834</v>
      </c>
      <c r="J339" s="5"/>
      <c r="K339" s="5"/>
    </row>
    <row r="340" spans="1:11">
      <c r="A340" s="6">
        <f t="shared" si="5"/>
        <v>339</v>
      </c>
      <c r="B340" s="6" t="s">
        <v>15</v>
      </c>
      <c r="C340" s="6">
        <v>36373</v>
      </c>
      <c r="D340" s="6">
        <v>2022</v>
      </c>
      <c r="E340" s="6" t="s">
        <v>143</v>
      </c>
      <c r="F340" s="6" t="s">
        <v>32</v>
      </c>
      <c r="G340" s="6" t="s">
        <v>25</v>
      </c>
      <c r="H340" s="6">
        <v>2500</v>
      </c>
      <c r="I340" s="7">
        <v>44834</v>
      </c>
      <c r="J340" s="5"/>
      <c r="K340" s="5"/>
    </row>
    <row r="341" spans="1:11">
      <c r="A341" s="6">
        <f t="shared" si="5"/>
        <v>340</v>
      </c>
      <c r="B341" s="6" t="s">
        <v>15</v>
      </c>
      <c r="C341" s="6">
        <v>37441</v>
      </c>
      <c r="D341" s="6">
        <v>2022</v>
      </c>
      <c r="E341" s="6" t="s">
        <v>143</v>
      </c>
      <c r="F341" s="6" t="s">
        <v>32</v>
      </c>
      <c r="G341" s="6" t="s">
        <v>29</v>
      </c>
      <c r="H341" s="6">
        <v>2500</v>
      </c>
      <c r="I341" s="7">
        <v>44834</v>
      </c>
      <c r="J341" s="5"/>
      <c r="K341" s="5"/>
    </row>
    <row r="342" spans="1:11">
      <c r="A342" s="6">
        <f t="shared" si="5"/>
        <v>341</v>
      </c>
      <c r="B342" s="6" t="s">
        <v>15</v>
      </c>
      <c r="C342" s="6">
        <v>37465</v>
      </c>
      <c r="D342" s="6">
        <v>2022</v>
      </c>
      <c r="E342" s="6" t="s">
        <v>143</v>
      </c>
      <c r="F342" s="6" t="s">
        <v>32</v>
      </c>
      <c r="G342" s="6" t="s">
        <v>29</v>
      </c>
      <c r="H342" s="6">
        <v>2500</v>
      </c>
      <c r="I342" s="7">
        <v>44834</v>
      </c>
      <c r="J342" s="5"/>
      <c r="K342" s="5"/>
    </row>
    <row r="343" spans="1:11">
      <c r="A343" s="6">
        <f t="shared" si="5"/>
        <v>342</v>
      </c>
      <c r="B343" s="6" t="s">
        <v>66</v>
      </c>
      <c r="C343" s="6">
        <v>1295</v>
      </c>
      <c r="D343" s="6">
        <v>2002</v>
      </c>
      <c r="E343" s="6" t="s">
        <v>48</v>
      </c>
      <c r="F343" s="6" t="s">
        <v>118</v>
      </c>
      <c r="G343" s="6" t="s">
        <v>13</v>
      </c>
      <c r="H343" s="6">
        <v>500</v>
      </c>
      <c r="I343" s="7">
        <v>44882</v>
      </c>
      <c r="J343" s="6"/>
      <c r="K343" s="6"/>
    </row>
    <row r="344" spans="1:11" s="11" customFormat="1">
      <c r="A344" s="6">
        <f t="shared" si="5"/>
        <v>343</v>
      </c>
      <c r="B344" s="6" t="s">
        <v>66</v>
      </c>
      <c r="C344" s="6">
        <v>1469</v>
      </c>
      <c r="D344" s="6">
        <v>2002</v>
      </c>
      <c r="E344" s="6" t="s">
        <v>48</v>
      </c>
      <c r="F344" s="6" t="s">
        <v>117</v>
      </c>
      <c r="G344" s="6" t="s">
        <v>40</v>
      </c>
      <c r="H344" s="6">
        <v>500</v>
      </c>
      <c r="I344" s="7">
        <v>44882</v>
      </c>
      <c r="J344" s="6"/>
      <c r="K344" s="6"/>
    </row>
    <row r="345" spans="1:11">
      <c r="A345" s="6">
        <f t="shared" si="5"/>
        <v>344</v>
      </c>
      <c r="B345" s="6" t="s">
        <v>31</v>
      </c>
      <c r="C345" s="6">
        <v>1469</v>
      </c>
      <c r="D345" s="6">
        <v>2002</v>
      </c>
      <c r="E345" s="6" t="s">
        <v>48</v>
      </c>
      <c r="F345" s="6" t="s">
        <v>142</v>
      </c>
      <c r="G345" s="6" t="s">
        <v>40</v>
      </c>
      <c r="H345" s="6">
        <v>10000</v>
      </c>
      <c r="I345" s="7">
        <v>44882</v>
      </c>
      <c r="J345" s="6"/>
      <c r="K345" s="6"/>
    </row>
    <row r="346" spans="1:11">
      <c r="A346" s="6">
        <f t="shared" si="5"/>
        <v>345</v>
      </c>
      <c r="B346" s="6" t="s">
        <v>66</v>
      </c>
      <c r="C346" s="6">
        <v>3552</v>
      </c>
      <c r="D346" s="6">
        <v>2003</v>
      </c>
      <c r="E346" s="6" t="s">
        <v>48</v>
      </c>
      <c r="F346" s="6" t="s">
        <v>120</v>
      </c>
      <c r="G346" s="6" t="s">
        <v>14</v>
      </c>
      <c r="H346" s="6">
        <v>500</v>
      </c>
      <c r="I346" s="7">
        <v>44882</v>
      </c>
      <c r="J346" s="6"/>
      <c r="K346" s="6"/>
    </row>
    <row r="347" spans="1:11">
      <c r="A347" s="6">
        <f t="shared" si="5"/>
        <v>346</v>
      </c>
      <c r="B347" s="6" t="s">
        <v>66</v>
      </c>
      <c r="C347" s="6">
        <v>997</v>
      </c>
      <c r="D347" s="6">
        <v>2004</v>
      </c>
      <c r="E347" s="6" t="s">
        <v>48</v>
      </c>
      <c r="F347" s="6" t="s">
        <v>116</v>
      </c>
      <c r="G347" s="6" t="s">
        <v>13</v>
      </c>
      <c r="H347" s="6">
        <v>500</v>
      </c>
      <c r="I347" s="7">
        <v>44882</v>
      </c>
      <c r="J347" s="6"/>
      <c r="K347" s="6"/>
    </row>
    <row r="348" spans="1:11">
      <c r="A348" s="6">
        <f t="shared" si="5"/>
        <v>347</v>
      </c>
      <c r="B348" s="6" t="s">
        <v>66</v>
      </c>
      <c r="C348" s="6">
        <v>2798</v>
      </c>
      <c r="D348" s="6">
        <v>2004</v>
      </c>
      <c r="E348" s="6" t="s">
        <v>48</v>
      </c>
      <c r="F348" s="6" t="s">
        <v>119</v>
      </c>
      <c r="G348" s="6" t="s">
        <v>14</v>
      </c>
      <c r="H348" s="6">
        <v>500</v>
      </c>
      <c r="I348" s="7">
        <v>44882</v>
      </c>
      <c r="J348" s="6"/>
      <c r="K348" s="6"/>
    </row>
    <row r="349" spans="1:11">
      <c r="A349" s="6">
        <f t="shared" si="5"/>
        <v>348</v>
      </c>
      <c r="B349" s="6" t="s">
        <v>66</v>
      </c>
      <c r="C349" s="6">
        <v>795</v>
      </c>
      <c r="D349" s="6">
        <v>2007</v>
      </c>
      <c r="E349" s="6" t="s">
        <v>48</v>
      </c>
      <c r="F349" s="6" t="s">
        <v>122</v>
      </c>
      <c r="G349" s="6" t="s">
        <v>18</v>
      </c>
      <c r="H349" s="6">
        <v>500</v>
      </c>
      <c r="I349" s="7">
        <v>44882</v>
      </c>
      <c r="J349" s="6"/>
      <c r="K349" s="6"/>
    </row>
    <row r="350" spans="1:11">
      <c r="A350" s="6">
        <f t="shared" si="5"/>
        <v>349</v>
      </c>
      <c r="B350" s="6" t="s">
        <v>66</v>
      </c>
      <c r="C350" s="6">
        <v>434</v>
      </c>
      <c r="D350" s="6">
        <v>2009</v>
      </c>
      <c r="E350" s="6" t="s">
        <v>48</v>
      </c>
      <c r="F350" s="6" t="s">
        <v>114</v>
      </c>
      <c r="G350" s="6" t="s">
        <v>115</v>
      </c>
      <c r="H350" s="6">
        <v>500</v>
      </c>
      <c r="I350" s="7">
        <v>44882</v>
      </c>
      <c r="J350" s="6"/>
      <c r="K350" s="6"/>
    </row>
    <row r="351" spans="1:11">
      <c r="A351" s="6">
        <f t="shared" si="5"/>
        <v>350</v>
      </c>
      <c r="B351" s="6" t="s">
        <v>66</v>
      </c>
      <c r="C351" s="6">
        <v>653</v>
      </c>
      <c r="D351" s="6">
        <v>2013</v>
      </c>
      <c r="E351" s="6" t="s">
        <v>48</v>
      </c>
      <c r="F351" s="6" t="s">
        <v>121</v>
      </c>
      <c r="G351" s="6" t="s">
        <v>18</v>
      </c>
      <c r="H351" s="6">
        <v>500</v>
      </c>
      <c r="I351" s="7">
        <v>44882</v>
      </c>
      <c r="J351" s="6"/>
      <c r="K351" s="6"/>
    </row>
    <row r="352" spans="1:11">
      <c r="A352" s="6">
        <f t="shared" si="5"/>
        <v>351</v>
      </c>
      <c r="B352" s="6" t="s">
        <v>66</v>
      </c>
      <c r="C352" s="6">
        <v>14118</v>
      </c>
      <c r="D352" s="6">
        <v>2014</v>
      </c>
      <c r="E352" s="6" t="s">
        <v>48</v>
      </c>
      <c r="F352" s="6" t="s">
        <v>128</v>
      </c>
      <c r="G352" s="6" t="s">
        <v>34</v>
      </c>
      <c r="H352" s="6">
        <v>500</v>
      </c>
      <c r="I352" s="7">
        <v>44882</v>
      </c>
      <c r="J352" s="6"/>
      <c r="K352" s="6"/>
    </row>
    <row r="353" spans="1:11">
      <c r="A353" s="6">
        <f t="shared" si="5"/>
        <v>352</v>
      </c>
      <c r="B353" s="6" t="s">
        <v>15</v>
      </c>
      <c r="C353" s="6">
        <v>43766</v>
      </c>
      <c r="D353" s="6">
        <v>2017</v>
      </c>
      <c r="E353" s="6" t="s">
        <v>48</v>
      </c>
      <c r="F353" s="6" t="s">
        <v>112</v>
      </c>
      <c r="G353" s="6" t="s">
        <v>39</v>
      </c>
      <c r="H353" s="6">
        <v>10000</v>
      </c>
      <c r="I353" s="7">
        <v>44882</v>
      </c>
      <c r="J353" s="6"/>
      <c r="K353" s="6"/>
    </row>
    <row r="354" spans="1:11">
      <c r="A354" s="6">
        <f t="shared" si="5"/>
        <v>353</v>
      </c>
      <c r="B354" s="6" t="s">
        <v>66</v>
      </c>
      <c r="C354" s="6">
        <v>104</v>
      </c>
      <c r="D354" s="6">
        <v>2018</v>
      </c>
      <c r="E354" s="6" t="s">
        <v>48</v>
      </c>
      <c r="F354" s="6" t="s">
        <v>67</v>
      </c>
      <c r="G354" s="6" t="s">
        <v>30</v>
      </c>
      <c r="H354" s="6">
        <v>500</v>
      </c>
      <c r="I354" s="7">
        <v>44882</v>
      </c>
      <c r="J354" s="6"/>
      <c r="K354" s="6"/>
    </row>
    <row r="355" spans="1:11">
      <c r="A355" s="6">
        <f t="shared" si="5"/>
        <v>354</v>
      </c>
      <c r="B355" s="6" t="s">
        <v>66</v>
      </c>
      <c r="C355" s="6">
        <v>112</v>
      </c>
      <c r="D355" s="6">
        <v>2018</v>
      </c>
      <c r="E355" s="6" t="s">
        <v>48</v>
      </c>
      <c r="F355" s="6" t="s">
        <v>135</v>
      </c>
      <c r="G355" s="6" t="s">
        <v>41</v>
      </c>
      <c r="H355" s="6">
        <v>500</v>
      </c>
      <c r="I355" s="7">
        <v>44882</v>
      </c>
      <c r="J355" s="6"/>
      <c r="K355" s="6"/>
    </row>
    <row r="356" spans="1:11">
      <c r="A356" s="6">
        <f t="shared" si="5"/>
        <v>355</v>
      </c>
      <c r="B356" s="6" t="s">
        <v>66</v>
      </c>
      <c r="C356" s="6">
        <v>1016</v>
      </c>
      <c r="D356" s="6">
        <v>2018</v>
      </c>
      <c r="E356" s="6" t="s">
        <v>48</v>
      </c>
      <c r="F356" s="6" t="s">
        <v>136</v>
      </c>
      <c r="G356" s="6" t="s">
        <v>19</v>
      </c>
      <c r="H356" s="6">
        <v>500</v>
      </c>
      <c r="I356" s="7">
        <v>44882</v>
      </c>
      <c r="J356" s="6"/>
      <c r="K356" s="6"/>
    </row>
    <row r="357" spans="1:11">
      <c r="A357" s="6">
        <f t="shared" si="5"/>
        <v>356</v>
      </c>
      <c r="B357" s="6" t="s">
        <v>15</v>
      </c>
      <c r="C357" s="6">
        <v>26124</v>
      </c>
      <c r="D357" s="6">
        <v>2018</v>
      </c>
      <c r="E357" s="6" t="s">
        <v>48</v>
      </c>
      <c r="F357" s="6" t="s">
        <v>101</v>
      </c>
      <c r="G357" s="6" t="s">
        <v>29</v>
      </c>
      <c r="H357" s="6">
        <v>500</v>
      </c>
      <c r="I357" s="7">
        <v>44882</v>
      </c>
      <c r="J357" s="6"/>
      <c r="K357" s="6"/>
    </row>
    <row r="358" spans="1:11">
      <c r="A358" s="6">
        <f t="shared" si="5"/>
        <v>357</v>
      </c>
      <c r="B358" s="6" t="s">
        <v>15</v>
      </c>
      <c r="C358" s="6">
        <v>13152</v>
      </c>
      <c r="D358" s="6">
        <v>2019</v>
      </c>
      <c r="E358" s="6" t="s">
        <v>48</v>
      </c>
      <c r="F358" s="6" t="s">
        <v>109</v>
      </c>
      <c r="G358" s="6" t="s">
        <v>25</v>
      </c>
      <c r="H358" s="6">
        <v>10000</v>
      </c>
      <c r="I358" s="7">
        <v>44882</v>
      </c>
      <c r="J358" s="6"/>
      <c r="K358" s="6"/>
    </row>
    <row r="359" spans="1:11">
      <c r="A359" s="6">
        <f t="shared" si="5"/>
        <v>358</v>
      </c>
      <c r="B359" s="6" t="s">
        <v>15</v>
      </c>
      <c r="C359" s="6">
        <v>16580</v>
      </c>
      <c r="D359" s="6">
        <v>2019</v>
      </c>
      <c r="E359" s="6" t="s">
        <v>48</v>
      </c>
      <c r="F359" s="6" t="s">
        <v>89</v>
      </c>
      <c r="G359" s="6" t="s">
        <v>37</v>
      </c>
      <c r="H359" s="6">
        <v>10000</v>
      </c>
      <c r="I359" s="7">
        <v>44882</v>
      </c>
      <c r="J359" s="6"/>
      <c r="K359" s="6"/>
    </row>
    <row r="360" spans="1:11">
      <c r="A360" s="6">
        <f t="shared" si="5"/>
        <v>359</v>
      </c>
      <c r="B360" s="6" t="s">
        <v>15</v>
      </c>
      <c r="C360" s="6">
        <v>4501</v>
      </c>
      <c r="D360" s="6">
        <v>2020</v>
      </c>
      <c r="E360" s="6" t="s">
        <v>48</v>
      </c>
      <c r="F360" s="6" t="s">
        <v>108</v>
      </c>
      <c r="G360" s="6" t="s">
        <v>25</v>
      </c>
      <c r="H360" s="6">
        <v>10000</v>
      </c>
      <c r="I360" s="7">
        <v>44882</v>
      </c>
      <c r="J360" s="6"/>
      <c r="K360" s="6"/>
    </row>
    <row r="361" spans="1:11">
      <c r="A361" s="6">
        <f t="shared" si="5"/>
        <v>360</v>
      </c>
      <c r="B361" s="6" t="s">
        <v>73</v>
      </c>
      <c r="C361" s="6">
        <v>9760</v>
      </c>
      <c r="D361" s="6">
        <v>2020</v>
      </c>
      <c r="E361" s="6" t="s">
        <v>48</v>
      </c>
      <c r="F361" s="6" t="s">
        <v>82</v>
      </c>
      <c r="G361" s="6" t="s">
        <v>25</v>
      </c>
      <c r="H361" s="6">
        <v>2000</v>
      </c>
      <c r="I361" s="7">
        <v>44882</v>
      </c>
      <c r="J361" s="6"/>
      <c r="K361" s="6"/>
    </row>
    <row r="362" spans="1:11">
      <c r="A362" s="6">
        <f t="shared" si="5"/>
        <v>361</v>
      </c>
      <c r="B362" s="6" t="s">
        <v>73</v>
      </c>
      <c r="C362" s="6">
        <v>15430</v>
      </c>
      <c r="D362" s="6">
        <v>2020</v>
      </c>
      <c r="E362" s="6" t="s">
        <v>48</v>
      </c>
      <c r="F362" s="6" t="s">
        <v>83</v>
      </c>
      <c r="G362" s="6" t="s">
        <v>25</v>
      </c>
      <c r="H362" s="6">
        <v>2000</v>
      </c>
      <c r="I362" s="7">
        <v>44882</v>
      </c>
      <c r="J362" s="6"/>
      <c r="K362" s="6"/>
    </row>
    <row r="363" spans="1:11">
      <c r="A363" s="6">
        <f t="shared" si="5"/>
        <v>362</v>
      </c>
      <c r="B363" s="6" t="s">
        <v>15</v>
      </c>
      <c r="C363" s="6" t="s">
        <v>57</v>
      </c>
      <c r="D363" s="6">
        <v>2020</v>
      </c>
      <c r="E363" s="6" t="s">
        <v>48</v>
      </c>
      <c r="F363" s="6" t="s">
        <v>58</v>
      </c>
      <c r="G363" s="6" t="s">
        <v>39</v>
      </c>
      <c r="H363" s="6">
        <v>10000</v>
      </c>
      <c r="I363" s="7">
        <v>44882</v>
      </c>
      <c r="J363" s="6"/>
      <c r="K363" s="6"/>
    </row>
    <row r="364" spans="1:11">
      <c r="A364" s="6">
        <f t="shared" si="5"/>
        <v>363</v>
      </c>
      <c r="B364" s="6" t="s">
        <v>15</v>
      </c>
      <c r="C364" s="6" t="s">
        <v>47</v>
      </c>
      <c r="D364" s="6">
        <v>2020</v>
      </c>
      <c r="E364" s="6" t="s">
        <v>48</v>
      </c>
      <c r="F364" s="6" t="s">
        <v>49</v>
      </c>
      <c r="G364" s="6" t="s">
        <v>23</v>
      </c>
      <c r="H364" s="6">
        <v>10000</v>
      </c>
      <c r="I364" s="7">
        <v>44882</v>
      </c>
      <c r="J364" s="6"/>
      <c r="K364" s="6"/>
    </row>
    <row r="365" spans="1:11">
      <c r="A365" s="6">
        <f t="shared" si="5"/>
        <v>364</v>
      </c>
      <c r="B365" s="6" t="s">
        <v>66</v>
      </c>
      <c r="C365" s="6">
        <v>8830</v>
      </c>
      <c r="D365" s="6">
        <v>2021</v>
      </c>
      <c r="E365" s="6" t="s">
        <v>48</v>
      </c>
      <c r="F365" s="6" t="s">
        <v>123</v>
      </c>
      <c r="G365" s="6" t="s">
        <v>34</v>
      </c>
      <c r="H365" s="6">
        <v>500</v>
      </c>
      <c r="I365" s="7">
        <v>44882</v>
      </c>
      <c r="J365" s="6"/>
      <c r="K365" s="6"/>
    </row>
    <row r="366" spans="1:11">
      <c r="A366" s="6">
        <f t="shared" si="5"/>
        <v>365</v>
      </c>
      <c r="B366" s="6" t="s">
        <v>15</v>
      </c>
      <c r="C366" s="6">
        <v>9257</v>
      </c>
      <c r="D366" s="6">
        <v>2021</v>
      </c>
      <c r="E366" s="6" t="s">
        <v>48</v>
      </c>
      <c r="F366" s="6" t="s">
        <v>90</v>
      </c>
      <c r="G366" s="6" t="s">
        <v>18</v>
      </c>
      <c r="H366" s="6">
        <v>10000</v>
      </c>
      <c r="I366" s="7">
        <v>44882</v>
      </c>
      <c r="J366" s="6"/>
      <c r="K366" s="6"/>
    </row>
    <row r="367" spans="1:11">
      <c r="A367" s="6">
        <f t="shared" si="5"/>
        <v>366</v>
      </c>
      <c r="B367" s="6" t="s">
        <v>15</v>
      </c>
      <c r="C367" s="6">
        <v>9257</v>
      </c>
      <c r="D367" s="6">
        <v>2021</v>
      </c>
      <c r="E367" s="6" t="s">
        <v>48</v>
      </c>
      <c r="F367" s="6" t="s">
        <v>100</v>
      </c>
      <c r="G367" s="6" t="s">
        <v>18</v>
      </c>
      <c r="H367" s="6">
        <v>10000</v>
      </c>
      <c r="I367" s="7">
        <v>44882</v>
      </c>
      <c r="J367" s="6"/>
      <c r="K367" s="6"/>
    </row>
    <row r="368" spans="1:11">
      <c r="A368" s="6">
        <f t="shared" si="5"/>
        <v>367</v>
      </c>
      <c r="B368" s="6" t="s">
        <v>66</v>
      </c>
      <c r="C368" s="6">
        <v>11610</v>
      </c>
      <c r="D368" s="6">
        <v>2021</v>
      </c>
      <c r="E368" s="6" t="s">
        <v>48</v>
      </c>
      <c r="F368" s="6" t="s">
        <v>127</v>
      </c>
      <c r="G368" s="6" t="s">
        <v>34</v>
      </c>
      <c r="H368" s="6">
        <v>500</v>
      </c>
      <c r="I368" s="7">
        <v>44882</v>
      </c>
      <c r="J368" s="6"/>
      <c r="K368" s="6"/>
    </row>
    <row r="369" spans="1:11">
      <c r="A369" s="6">
        <f t="shared" si="5"/>
        <v>368</v>
      </c>
      <c r="B369" s="6" t="s">
        <v>66</v>
      </c>
      <c r="C369" s="6">
        <v>31154</v>
      </c>
      <c r="D369" s="6">
        <v>2021</v>
      </c>
      <c r="E369" s="6" t="s">
        <v>48</v>
      </c>
      <c r="F369" s="6" t="s">
        <v>124</v>
      </c>
      <c r="G369" s="6" t="s">
        <v>39</v>
      </c>
      <c r="H369" s="6">
        <v>500</v>
      </c>
      <c r="I369" s="7">
        <v>44882</v>
      </c>
      <c r="J369" s="6"/>
      <c r="K369" s="6"/>
    </row>
    <row r="370" spans="1:11">
      <c r="A370" s="6">
        <f t="shared" si="5"/>
        <v>369</v>
      </c>
      <c r="B370" s="6" t="s">
        <v>15</v>
      </c>
      <c r="C370" s="6" t="s">
        <v>62</v>
      </c>
      <c r="D370" s="6">
        <v>2021</v>
      </c>
      <c r="E370" s="6" t="s">
        <v>48</v>
      </c>
      <c r="F370" s="6" t="s">
        <v>63</v>
      </c>
      <c r="G370" s="6" t="s">
        <v>37</v>
      </c>
      <c r="H370" s="6">
        <v>10000</v>
      </c>
      <c r="I370" s="7">
        <v>44882</v>
      </c>
      <c r="J370" s="6"/>
      <c r="K370" s="6"/>
    </row>
    <row r="371" spans="1:11">
      <c r="A371" s="6">
        <f t="shared" si="5"/>
        <v>370</v>
      </c>
      <c r="B371" s="6" t="s">
        <v>15</v>
      </c>
      <c r="C371" s="6" t="s">
        <v>133</v>
      </c>
      <c r="D371" s="6">
        <v>2021</v>
      </c>
      <c r="E371" s="6" t="s">
        <v>48</v>
      </c>
      <c r="F371" s="6" t="s">
        <v>134</v>
      </c>
      <c r="G371" s="6" t="s">
        <v>39</v>
      </c>
      <c r="H371" s="6">
        <v>10000</v>
      </c>
      <c r="I371" s="7">
        <v>44882</v>
      </c>
      <c r="J371" s="6"/>
      <c r="K371" s="6"/>
    </row>
    <row r="372" spans="1:11">
      <c r="A372" s="6">
        <f t="shared" si="5"/>
        <v>371</v>
      </c>
      <c r="B372" s="6" t="s">
        <v>15</v>
      </c>
      <c r="C372" s="6" t="s">
        <v>110</v>
      </c>
      <c r="D372" s="6">
        <v>2021</v>
      </c>
      <c r="E372" s="6" t="s">
        <v>48</v>
      </c>
      <c r="F372" s="6" t="s">
        <v>111</v>
      </c>
      <c r="G372" s="6" t="s">
        <v>19</v>
      </c>
      <c r="H372" s="6">
        <v>10000</v>
      </c>
      <c r="I372" s="7">
        <v>44882</v>
      </c>
      <c r="J372" s="6"/>
      <c r="K372" s="6"/>
    </row>
    <row r="373" spans="1:11">
      <c r="A373" s="6">
        <f t="shared" si="5"/>
        <v>372</v>
      </c>
      <c r="B373" s="6" t="s">
        <v>15</v>
      </c>
      <c r="C373" s="6" t="s">
        <v>52</v>
      </c>
      <c r="D373" s="6">
        <v>2021</v>
      </c>
      <c r="E373" s="6" t="s">
        <v>48</v>
      </c>
      <c r="F373" s="6" t="s">
        <v>53</v>
      </c>
      <c r="G373" s="6" t="s">
        <v>22</v>
      </c>
      <c r="H373" s="6">
        <v>10000</v>
      </c>
      <c r="I373" s="7">
        <v>44882</v>
      </c>
      <c r="J373" s="6"/>
      <c r="K373" s="6"/>
    </row>
    <row r="374" spans="1:11">
      <c r="A374" s="6">
        <f t="shared" si="5"/>
        <v>373</v>
      </c>
      <c r="B374" s="6" t="s">
        <v>15</v>
      </c>
      <c r="C374" s="6" t="s">
        <v>50</v>
      </c>
      <c r="D374" s="6">
        <v>2021</v>
      </c>
      <c r="E374" s="6" t="s">
        <v>48</v>
      </c>
      <c r="F374" s="6" t="s">
        <v>51</v>
      </c>
      <c r="G374" s="6" t="s">
        <v>23</v>
      </c>
      <c r="H374" s="6">
        <v>10000</v>
      </c>
      <c r="I374" s="7">
        <v>44882</v>
      </c>
      <c r="J374" s="6"/>
      <c r="K374" s="6"/>
    </row>
    <row r="375" spans="1:11">
      <c r="A375" s="6">
        <f t="shared" si="5"/>
        <v>374</v>
      </c>
      <c r="B375" s="6" t="s">
        <v>15</v>
      </c>
      <c r="C375" s="6">
        <v>4619</v>
      </c>
      <c r="D375" s="6">
        <v>2022</v>
      </c>
      <c r="E375" s="6" t="s">
        <v>48</v>
      </c>
      <c r="F375" s="6" t="s">
        <v>54</v>
      </c>
      <c r="G375" s="6" t="s">
        <v>28</v>
      </c>
      <c r="H375" s="6">
        <v>2000</v>
      </c>
      <c r="I375" s="7">
        <v>44882</v>
      </c>
      <c r="J375" s="6"/>
      <c r="K375" s="6"/>
    </row>
    <row r="376" spans="1:11">
      <c r="A376" s="6">
        <f t="shared" si="5"/>
        <v>375</v>
      </c>
      <c r="B376" s="6" t="s">
        <v>15</v>
      </c>
      <c r="C376" s="6">
        <v>4992</v>
      </c>
      <c r="D376" s="6">
        <v>2022</v>
      </c>
      <c r="E376" s="6" t="s">
        <v>48</v>
      </c>
      <c r="F376" s="6" t="s">
        <v>69</v>
      </c>
      <c r="G376" s="6" t="s">
        <v>28</v>
      </c>
      <c r="H376" s="6">
        <v>2000</v>
      </c>
      <c r="I376" s="7">
        <v>44882</v>
      </c>
      <c r="J376" s="6"/>
      <c r="K376" s="6"/>
    </row>
    <row r="377" spans="1:11">
      <c r="A377" s="6">
        <f t="shared" si="5"/>
        <v>376</v>
      </c>
      <c r="B377" s="6" t="s">
        <v>15</v>
      </c>
      <c r="C377" s="6">
        <v>4992</v>
      </c>
      <c r="D377" s="6">
        <v>2022</v>
      </c>
      <c r="E377" s="6" t="s">
        <v>48</v>
      </c>
      <c r="F377" s="6" t="s">
        <v>96</v>
      </c>
      <c r="G377" s="6" t="s">
        <v>28</v>
      </c>
      <c r="H377" s="6">
        <v>2000</v>
      </c>
      <c r="I377" s="7">
        <v>44882</v>
      </c>
      <c r="J377" s="6"/>
      <c r="K377" s="6"/>
    </row>
    <row r="378" spans="1:11">
      <c r="A378" s="6">
        <f t="shared" si="5"/>
        <v>377</v>
      </c>
      <c r="B378" s="6" t="s">
        <v>66</v>
      </c>
      <c r="C378" s="6">
        <v>21490</v>
      </c>
      <c r="D378" s="6">
        <v>2022</v>
      </c>
      <c r="E378" s="6" t="s">
        <v>48</v>
      </c>
      <c r="F378" s="6" t="s">
        <v>113</v>
      </c>
      <c r="G378" s="6" t="s">
        <v>16</v>
      </c>
      <c r="H378" s="6">
        <v>500</v>
      </c>
      <c r="I378" s="7">
        <v>44882</v>
      </c>
      <c r="J378" s="6"/>
      <c r="K378" s="6"/>
    </row>
    <row r="379" spans="1:11">
      <c r="A379" s="6">
        <f t="shared" si="5"/>
        <v>378</v>
      </c>
      <c r="B379" s="6" t="s">
        <v>70</v>
      </c>
      <c r="C379" s="6">
        <v>26714</v>
      </c>
      <c r="D379" s="6">
        <v>2022</v>
      </c>
      <c r="E379" s="6" t="s">
        <v>48</v>
      </c>
      <c r="F379" s="6" t="s">
        <v>106</v>
      </c>
      <c r="G379" s="6" t="s">
        <v>35</v>
      </c>
      <c r="H379" s="6">
        <v>2000</v>
      </c>
      <c r="I379" s="7">
        <v>44882</v>
      </c>
      <c r="J379" s="6"/>
      <c r="K379" s="6"/>
    </row>
    <row r="380" spans="1:11">
      <c r="A380" s="6">
        <f t="shared" si="5"/>
        <v>379</v>
      </c>
      <c r="B380" s="6" t="s">
        <v>70</v>
      </c>
      <c r="C380" s="6">
        <v>28942</v>
      </c>
      <c r="D380" s="6">
        <v>2022</v>
      </c>
      <c r="E380" s="6" t="s">
        <v>48</v>
      </c>
      <c r="F380" s="6" t="s">
        <v>104</v>
      </c>
      <c r="G380" s="6" t="s">
        <v>28</v>
      </c>
      <c r="H380" s="6">
        <v>2000</v>
      </c>
      <c r="I380" s="7">
        <v>44882</v>
      </c>
      <c r="J380" s="6"/>
      <c r="K380" s="6"/>
    </row>
    <row r="381" spans="1:11">
      <c r="A381" s="6">
        <f t="shared" si="5"/>
        <v>380</v>
      </c>
      <c r="B381" s="6" t="s">
        <v>70</v>
      </c>
      <c r="C381" s="6">
        <v>29315</v>
      </c>
      <c r="D381" s="6">
        <v>2022</v>
      </c>
      <c r="E381" s="6" t="s">
        <v>48</v>
      </c>
      <c r="F381" s="6" t="s">
        <v>105</v>
      </c>
      <c r="G381" s="6" t="s">
        <v>28</v>
      </c>
      <c r="H381" s="6">
        <v>2000</v>
      </c>
      <c r="I381" s="7">
        <v>44882</v>
      </c>
      <c r="J381" s="6"/>
      <c r="K381" s="6"/>
    </row>
    <row r="382" spans="1:11">
      <c r="A382" s="6">
        <f t="shared" si="5"/>
        <v>381</v>
      </c>
      <c r="B382" s="6" t="s">
        <v>70</v>
      </c>
      <c r="C382" s="6">
        <v>29989</v>
      </c>
      <c r="D382" s="6">
        <v>2022</v>
      </c>
      <c r="E382" s="6" t="s">
        <v>48</v>
      </c>
      <c r="F382" s="6" t="s">
        <v>107</v>
      </c>
      <c r="G382" s="6" t="s">
        <v>28</v>
      </c>
      <c r="H382" s="6">
        <v>2000</v>
      </c>
      <c r="I382" s="7">
        <v>44882</v>
      </c>
      <c r="J382" s="6"/>
      <c r="K382" s="6"/>
    </row>
    <row r="383" spans="1:11">
      <c r="A383" s="6">
        <f t="shared" si="5"/>
        <v>382</v>
      </c>
      <c r="B383" s="6" t="s">
        <v>59</v>
      </c>
      <c r="C383" s="6" t="s">
        <v>129</v>
      </c>
      <c r="D383" s="6">
        <v>2022</v>
      </c>
      <c r="E383" s="6" t="s">
        <v>48</v>
      </c>
      <c r="F383" s="6" t="s">
        <v>130</v>
      </c>
      <c r="G383" s="6" t="s">
        <v>41</v>
      </c>
      <c r="H383" s="6">
        <v>10000</v>
      </c>
      <c r="I383" s="7">
        <v>44882</v>
      </c>
      <c r="J383" s="6"/>
      <c r="K383" s="6"/>
    </row>
    <row r="384" spans="1:11">
      <c r="A384" s="6">
        <f t="shared" si="5"/>
        <v>383</v>
      </c>
      <c r="B384" s="6" t="s">
        <v>73</v>
      </c>
      <c r="C384" s="6" t="s">
        <v>94</v>
      </c>
      <c r="D384" s="6">
        <v>2022</v>
      </c>
      <c r="E384" s="6" t="s">
        <v>48</v>
      </c>
      <c r="F384" s="6" t="s">
        <v>95</v>
      </c>
      <c r="G384" s="6" t="s">
        <v>34</v>
      </c>
      <c r="H384" s="6">
        <v>2000</v>
      </c>
      <c r="I384" s="7">
        <v>44882</v>
      </c>
      <c r="J384" s="6"/>
      <c r="K384" s="6"/>
    </row>
    <row r="385" spans="1:11">
      <c r="A385" s="6">
        <f t="shared" si="5"/>
        <v>384</v>
      </c>
      <c r="B385" s="6" t="s">
        <v>59</v>
      </c>
      <c r="C385" s="6" t="s">
        <v>102</v>
      </c>
      <c r="D385" s="6">
        <v>2022</v>
      </c>
      <c r="E385" s="6" t="s">
        <v>48</v>
      </c>
      <c r="F385" s="6" t="s">
        <v>103</v>
      </c>
      <c r="G385" s="6" t="s">
        <v>13</v>
      </c>
      <c r="H385" s="6">
        <v>10000</v>
      </c>
      <c r="I385" s="7">
        <v>44882</v>
      </c>
      <c r="J385" s="6"/>
      <c r="K385" s="6"/>
    </row>
    <row r="386" spans="1:11">
      <c r="A386" s="6">
        <f t="shared" si="5"/>
        <v>385</v>
      </c>
      <c r="B386" s="6" t="s">
        <v>59</v>
      </c>
      <c r="C386" s="6" t="s">
        <v>59</v>
      </c>
      <c r="D386" s="6">
        <v>2022</v>
      </c>
      <c r="E386" s="6" t="s">
        <v>48</v>
      </c>
      <c r="F386" s="6" t="s">
        <v>60</v>
      </c>
      <c r="G386" s="6" t="s">
        <v>41</v>
      </c>
      <c r="H386" s="6">
        <v>10000</v>
      </c>
      <c r="I386" s="7">
        <v>44882</v>
      </c>
      <c r="J386" s="6"/>
      <c r="K386" s="6"/>
    </row>
    <row r="387" spans="1:11">
      <c r="A387" s="6">
        <f t="shared" ref="A387:A404" si="6">A386+1</f>
        <v>386</v>
      </c>
      <c r="B387" s="6" t="s">
        <v>59</v>
      </c>
      <c r="C387" s="6" t="s">
        <v>59</v>
      </c>
      <c r="D387" s="6">
        <v>2022</v>
      </c>
      <c r="E387" s="6" t="s">
        <v>48</v>
      </c>
      <c r="F387" s="6" t="s">
        <v>61</v>
      </c>
      <c r="G387" s="6" t="s">
        <v>41</v>
      </c>
      <c r="H387" s="6">
        <v>10000</v>
      </c>
      <c r="I387" s="7">
        <v>44882</v>
      </c>
      <c r="J387" s="6"/>
      <c r="K387" s="6"/>
    </row>
    <row r="388" spans="1:11">
      <c r="A388" s="6">
        <f t="shared" si="6"/>
        <v>387</v>
      </c>
      <c r="B388" s="6" t="s">
        <v>59</v>
      </c>
      <c r="C388" s="6" t="s">
        <v>59</v>
      </c>
      <c r="D388" s="6">
        <v>2022</v>
      </c>
      <c r="E388" s="6" t="s">
        <v>48</v>
      </c>
      <c r="F388" s="6" t="s">
        <v>68</v>
      </c>
      <c r="G388" s="6" t="s">
        <v>39</v>
      </c>
      <c r="H388" s="6">
        <v>10000</v>
      </c>
      <c r="I388" s="7">
        <v>44882</v>
      </c>
      <c r="J388" s="6"/>
      <c r="K388" s="6"/>
    </row>
    <row r="389" spans="1:11">
      <c r="A389" s="6">
        <f t="shared" si="6"/>
        <v>388</v>
      </c>
      <c r="B389" s="6" t="s">
        <v>59</v>
      </c>
      <c r="C389" s="6" t="s">
        <v>59</v>
      </c>
      <c r="D389" s="6">
        <v>2022</v>
      </c>
      <c r="E389" s="6" t="s">
        <v>48</v>
      </c>
      <c r="F389" s="6" t="s">
        <v>97</v>
      </c>
      <c r="G389" s="6" t="s">
        <v>30</v>
      </c>
      <c r="H389" s="6">
        <v>10000</v>
      </c>
      <c r="I389" s="7">
        <v>44882</v>
      </c>
      <c r="J389" s="6"/>
      <c r="K389" s="6"/>
    </row>
    <row r="390" spans="1:11">
      <c r="A390" s="6">
        <f t="shared" si="6"/>
        <v>389</v>
      </c>
      <c r="B390" s="6" t="s">
        <v>59</v>
      </c>
      <c r="C390" s="6" t="s">
        <v>59</v>
      </c>
      <c r="D390" s="6">
        <v>2022</v>
      </c>
      <c r="E390" s="6" t="s">
        <v>48</v>
      </c>
      <c r="F390" s="6" t="s">
        <v>98</v>
      </c>
      <c r="G390" s="6" t="s">
        <v>41</v>
      </c>
      <c r="H390" s="6">
        <v>10000</v>
      </c>
      <c r="I390" s="7">
        <v>44882</v>
      </c>
      <c r="J390" s="6"/>
      <c r="K390" s="6"/>
    </row>
    <row r="391" spans="1:11">
      <c r="A391" s="6">
        <f t="shared" si="6"/>
        <v>390</v>
      </c>
      <c r="B391" s="6" t="s">
        <v>59</v>
      </c>
      <c r="C391" s="6" t="s">
        <v>59</v>
      </c>
      <c r="D391" s="6">
        <v>2022</v>
      </c>
      <c r="E391" s="6" t="s">
        <v>48</v>
      </c>
      <c r="F391" s="6" t="s">
        <v>99</v>
      </c>
      <c r="G391" s="6" t="s">
        <v>41</v>
      </c>
      <c r="H391" s="6">
        <v>10000</v>
      </c>
      <c r="I391" s="7">
        <v>44882</v>
      </c>
      <c r="J391" s="6"/>
      <c r="K391" s="6"/>
    </row>
    <row r="392" spans="1:11">
      <c r="A392" s="6">
        <f t="shared" si="6"/>
        <v>391</v>
      </c>
      <c r="B392" s="6" t="s">
        <v>15</v>
      </c>
      <c r="C392" s="6" t="s">
        <v>64</v>
      </c>
      <c r="D392" s="6">
        <v>2022</v>
      </c>
      <c r="E392" s="6" t="s">
        <v>48</v>
      </c>
      <c r="F392" s="6" t="s">
        <v>65</v>
      </c>
      <c r="G392" s="6" t="s">
        <v>41</v>
      </c>
      <c r="H392" s="6">
        <v>10000</v>
      </c>
      <c r="I392" s="7">
        <v>44882</v>
      </c>
      <c r="J392" s="6"/>
      <c r="K392" s="6"/>
    </row>
    <row r="393" spans="1:11">
      <c r="A393" s="6">
        <f t="shared" si="6"/>
        <v>392</v>
      </c>
      <c r="B393" s="6" t="s">
        <v>15</v>
      </c>
      <c r="C393" s="6" t="s">
        <v>55</v>
      </c>
      <c r="D393" s="6">
        <v>2022</v>
      </c>
      <c r="E393" s="6" t="s">
        <v>48</v>
      </c>
      <c r="F393" s="6" t="s">
        <v>56</v>
      </c>
      <c r="G393" s="6" t="s">
        <v>39</v>
      </c>
      <c r="H393" s="6">
        <v>10000</v>
      </c>
      <c r="I393" s="7">
        <v>44882</v>
      </c>
      <c r="J393" s="6"/>
      <c r="K393" s="6"/>
    </row>
    <row r="394" spans="1:11">
      <c r="A394" s="6">
        <f t="shared" si="6"/>
        <v>393</v>
      </c>
      <c r="B394" s="6" t="s">
        <v>73</v>
      </c>
      <c r="C394" s="6" t="s">
        <v>84</v>
      </c>
      <c r="D394" s="6">
        <v>2022</v>
      </c>
      <c r="E394" s="6" t="s">
        <v>48</v>
      </c>
      <c r="F394" s="6" t="s">
        <v>85</v>
      </c>
      <c r="G394" s="6" t="s">
        <v>34</v>
      </c>
      <c r="H394" s="6">
        <v>2000</v>
      </c>
      <c r="I394" s="7">
        <v>44882</v>
      </c>
      <c r="J394" s="6"/>
      <c r="K394" s="6"/>
    </row>
    <row r="395" spans="1:11">
      <c r="A395" s="6">
        <f t="shared" si="6"/>
        <v>394</v>
      </c>
      <c r="B395" s="6" t="s">
        <v>73</v>
      </c>
      <c r="C395" s="6" t="s">
        <v>84</v>
      </c>
      <c r="D395" s="6">
        <v>2022</v>
      </c>
      <c r="E395" s="6" t="s">
        <v>48</v>
      </c>
      <c r="F395" s="6" t="s">
        <v>91</v>
      </c>
      <c r="G395" s="6" t="s">
        <v>37</v>
      </c>
      <c r="H395" s="6">
        <v>2000</v>
      </c>
      <c r="I395" s="7">
        <v>44882</v>
      </c>
      <c r="J395" s="6"/>
      <c r="K395" s="6"/>
    </row>
    <row r="396" spans="1:11">
      <c r="A396" s="6">
        <f t="shared" si="6"/>
        <v>395</v>
      </c>
      <c r="B396" s="6" t="s">
        <v>86</v>
      </c>
      <c r="C396" s="6" t="s">
        <v>131</v>
      </c>
      <c r="D396" s="6">
        <v>2022</v>
      </c>
      <c r="E396" s="6" t="s">
        <v>48</v>
      </c>
      <c r="F396" s="6" t="s">
        <v>132</v>
      </c>
      <c r="G396" s="6" t="s">
        <v>13</v>
      </c>
      <c r="H396" s="6">
        <v>2000</v>
      </c>
      <c r="I396" s="7">
        <v>44882</v>
      </c>
      <c r="J396" s="6"/>
      <c r="K396" s="6"/>
    </row>
    <row r="397" spans="1:11">
      <c r="A397" s="6">
        <f t="shared" si="6"/>
        <v>396</v>
      </c>
      <c r="B397" s="6" t="s">
        <v>73</v>
      </c>
      <c r="C397" s="6" t="s">
        <v>74</v>
      </c>
      <c r="D397" s="6">
        <v>2022</v>
      </c>
      <c r="E397" s="6" t="s">
        <v>48</v>
      </c>
      <c r="F397" s="6" t="s">
        <v>75</v>
      </c>
      <c r="G397" s="6" t="s">
        <v>29</v>
      </c>
      <c r="H397" s="6">
        <v>2000</v>
      </c>
      <c r="I397" s="7">
        <v>44882</v>
      </c>
      <c r="J397" s="6"/>
      <c r="K397" s="6"/>
    </row>
    <row r="398" spans="1:11">
      <c r="A398" s="6">
        <f t="shared" si="6"/>
        <v>397</v>
      </c>
      <c r="B398" s="6" t="s">
        <v>70</v>
      </c>
      <c r="C398" s="6" t="s">
        <v>71</v>
      </c>
      <c r="D398" s="6">
        <v>2022</v>
      </c>
      <c r="E398" s="6" t="s">
        <v>48</v>
      </c>
      <c r="F398" s="6" t="s">
        <v>72</v>
      </c>
      <c r="G398" s="6" t="s">
        <v>41</v>
      </c>
      <c r="H398" s="6">
        <v>2000</v>
      </c>
      <c r="I398" s="7">
        <v>44882</v>
      </c>
      <c r="J398" s="6"/>
      <c r="K398" s="6"/>
    </row>
    <row r="399" spans="1:11">
      <c r="A399" s="6">
        <f t="shared" si="6"/>
        <v>398</v>
      </c>
      <c r="B399" s="6" t="s">
        <v>73</v>
      </c>
      <c r="C399" s="6" t="s">
        <v>76</v>
      </c>
      <c r="D399" s="6">
        <v>2022</v>
      </c>
      <c r="E399" s="6" t="s">
        <v>48</v>
      </c>
      <c r="F399" s="6" t="s">
        <v>77</v>
      </c>
      <c r="G399" s="6" t="s">
        <v>29</v>
      </c>
      <c r="H399" s="6">
        <v>2000</v>
      </c>
      <c r="I399" s="7">
        <v>44882</v>
      </c>
      <c r="J399" s="6"/>
      <c r="K399" s="6"/>
    </row>
    <row r="400" spans="1:11">
      <c r="A400" s="6">
        <f t="shared" si="6"/>
        <v>399</v>
      </c>
      <c r="B400" s="6" t="s">
        <v>73</v>
      </c>
      <c r="C400" s="6" t="s">
        <v>92</v>
      </c>
      <c r="D400" s="6">
        <v>2022</v>
      </c>
      <c r="E400" s="6" t="s">
        <v>48</v>
      </c>
      <c r="F400" s="6" t="s">
        <v>93</v>
      </c>
      <c r="G400" s="6" t="s">
        <v>19</v>
      </c>
      <c r="H400" s="6">
        <v>2000</v>
      </c>
      <c r="I400" s="7">
        <v>44882</v>
      </c>
      <c r="J400" s="6"/>
      <c r="K400" s="6"/>
    </row>
    <row r="401" spans="1:11">
      <c r="A401" s="6">
        <f t="shared" si="6"/>
        <v>400</v>
      </c>
      <c r="B401" s="6" t="s">
        <v>73</v>
      </c>
      <c r="C401" s="6" t="s">
        <v>78</v>
      </c>
      <c r="D401" s="6">
        <v>2022</v>
      </c>
      <c r="E401" s="6" t="s">
        <v>48</v>
      </c>
      <c r="F401" s="6" t="s">
        <v>79</v>
      </c>
      <c r="G401" s="6" t="s">
        <v>21</v>
      </c>
      <c r="H401" s="6">
        <v>2000</v>
      </c>
      <c r="I401" s="7">
        <v>44882</v>
      </c>
      <c r="J401" s="6"/>
      <c r="K401" s="6"/>
    </row>
    <row r="402" spans="1:11">
      <c r="A402" s="6">
        <f t="shared" si="6"/>
        <v>401</v>
      </c>
      <c r="B402" s="6" t="s">
        <v>73</v>
      </c>
      <c r="C402" s="6" t="s">
        <v>80</v>
      </c>
      <c r="D402" s="6">
        <v>2022</v>
      </c>
      <c r="E402" s="6" t="s">
        <v>48</v>
      </c>
      <c r="F402" s="6" t="s">
        <v>81</v>
      </c>
      <c r="G402" s="6" t="s">
        <v>41</v>
      </c>
      <c r="H402" s="6">
        <v>2000</v>
      </c>
      <c r="I402" s="7">
        <v>44882</v>
      </c>
      <c r="J402" s="6"/>
      <c r="K402" s="6"/>
    </row>
    <row r="403" spans="1:11">
      <c r="A403" s="6">
        <f t="shared" si="6"/>
        <v>402</v>
      </c>
      <c r="B403" s="6" t="s">
        <v>86</v>
      </c>
      <c r="C403" s="6" t="s">
        <v>125</v>
      </c>
      <c r="D403" s="6"/>
      <c r="E403" s="6" t="s">
        <v>48</v>
      </c>
      <c r="F403" s="6" t="s">
        <v>126</v>
      </c>
      <c r="G403" s="6" t="s">
        <v>16</v>
      </c>
      <c r="H403" s="6">
        <v>2000</v>
      </c>
      <c r="I403" s="7">
        <v>44882</v>
      </c>
      <c r="J403" s="6"/>
      <c r="K403" s="6"/>
    </row>
    <row r="404" spans="1:11">
      <c r="A404" s="6">
        <f t="shared" si="6"/>
        <v>403</v>
      </c>
      <c r="B404" s="6" t="s">
        <v>86</v>
      </c>
      <c r="C404" s="6" t="s">
        <v>87</v>
      </c>
      <c r="D404" s="6"/>
      <c r="E404" s="6" t="s">
        <v>48</v>
      </c>
      <c r="F404" s="6" t="s">
        <v>88</v>
      </c>
      <c r="G404" s="6" t="s">
        <v>21</v>
      </c>
      <c r="H404" s="6">
        <v>2000</v>
      </c>
      <c r="I404" s="7">
        <v>44882</v>
      </c>
      <c r="J404" s="6"/>
      <c r="K404" s="6"/>
    </row>
  </sheetData>
  <autoFilter ref="A1:K404"/>
  <sortState ref="A2:K404">
    <sortCondition ref="E2:E404" customList="Jan,Feb,Mar,Apr,May,Jun,Jul,Aug,Sep,Oct,Nov,Dec"/>
    <sortCondition ref="D2:D404"/>
    <sortCondition ref="C2:C404"/>
  </sortState>
  <conditionalFormatting sqref="C378:C400">
    <cfRule type="duplicateValues" dxfId="432" priority="5"/>
  </conditionalFormatting>
  <conditionalFormatting sqref="C401:C403">
    <cfRule type="duplicateValues" dxfId="431" priority="3"/>
  </conditionalFormatting>
  <conditionalFormatting sqref="C401:C403">
    <cfRule type="duplicateValues" dxfId="430" priority="4"/>
  </conditionalFormatting>
  <conditionalFormatting sqref="C404">
    <cfRule type="duplicateValues" dxfId="429" priority="1"/>
  </conditionalFormatting>
  <conditionalFormatting sqref="C404">
    <cfRule type="duplicateValues" dxfId="428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K12" sqref="K12"/>
    </sheetView>
  </sheetViews>
  <sheetFormatPr defaultRowHeight="1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7">
        <v>1</v>
      </c>
      <c r="B2" s="18" t="s">
        <v>15</v>
      </c>
      <c r="C2" s="18">
        <v>16784</v>
      </c>
      <c r="D2" s="18">
        <v>2022</v>
      </c>
      <c r="E2" s="18" t="s">
        <v>137</v>
      </c>
      <c r="F2" s="18" t="s">
        <v>24</v>
      </c>
      <c r="G2" s="18" t="s">
        <v>38</v>
      </c>
      <c r="H2" s="18">
        <v>12000</v>
      </c>
      <c r="I2" s="19">
        <v>44867</v>
      </c>
      <c r="J2" s="18"/>
      <c r="K2" s="20"/>
    </row>
    <row r="3" spans="1:11" ht="15.75" thickBot="1">
      <c r="A3" s="35" t="s">
        <v>149</v>
      </c>
      <c r="B3" s="36"/>
      <c r="C3" s="36"/>
      <c r="D3" s="36"/>
      <c r="E3" s="36"/>
      <c r="F3" s="36"/>
      <c r="G3" s="37"/>
      <c r="H3" s="28">
        <f>SUBTOTAL(109,Table8[AMOUNT])</f>
        <v>12000</v>
      </c>
      <c r="I3" s="29"/>
      <c r="J3" s="30"/>
      <c r="K3" s="31"/>
    </row>
  </sheetData>
  <mergeCells count="1">
    <mergeCell ref="A3:G3"/>
  </mergeCells>
  <pageMargins left="0.7" right="0.7" top="0.75" bottom="0.75" header="0.3" footer="0.3"/>
  <pageSetup scale="78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workbookViewId="0">
      <selection activeCell="K21" sqref="K21"/>
    </sheetView>
  </sheetViews>
  <sheetFormatPr defaultRowHeight="15"/>
  <cols>
    <col min="1" max="1" width="5.42578125" bestFit="1" customWidth="1"/>
    <col min="2" max="2" width="9.42578125" bestFit="1" customWidth="1"/>
    <col min="3" max="3" width="8.7109375" bestFit="1" customWidth="1"/>
    <col min="4" max="4" width="5.5703125" bestFit="1" customWidth="1"/>
    <col min="5" max="5" width="8" bestFit="1" customWidth="1"/>
    <col min="6" max="6" width="49.140625" bestFit="1" customWidth="1"/>
    <col min="7" max="7" width="11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5">
        <v>1</v>
      </c>
      <c r="B2" s="6" t="s">
        <v>15</v>
      </c>
      <c r="C2" s="6">
        <v>15430</v>
      </c>
      <c r="D2" s="6">
        <v>2020</v>
      </c>
      <c r="E2" s="6" t="s">
        <v>137</v>
      </c>
      <c r="F2" s="6" t="s">
        <v>24</v>
      </c>
      <c r="G2" s="6" t="s">
        <v>25</v>
      </c>
      <c r="H2" s="6">
        <v>12000</v>
      </c>
      <c r="I2" s="8">
        <v>44867</v>
      </c>
      <c r="J2" s="6"/>
      <c r="K2" s="16"/>
    </row>
    <row r="3" spans="1:11">
      <c r="A3" s="15">
        <f>A2+1</f>
        <v>2</v>
      </c>
      <c r="B3" s="6" t="s">
        <v>31</v>
      </c>
      <c r="C3" s="6">
        <v>349</v>
      </c>
      <c r="D3" s="6">
        <v>2022</v>
      </c>
      <c r="E3" s="6" t="s">
        <v>137</v>
      </c>
      <c r="F3" s="6" t="s">
        <v>32</v>
      </c>
      <c r="G3" s="6" t="s">
        <v>25</v>
      </c>
      <c r="H3" s="6">
        <v>2500</v>
      </c>
      <c r="I3" s="8">
        <v>44742</v>
      </c>
      <c r="J3" s="6"/>
      <c r="K3" s="16"/>
    </row>
    <row r="4" spans="1:11">
      <c r="A4" s="15">
        <f t="shared" ref="A4:A36" si="0">A3+1</f>
        <v>3</v>
      </c>
      <c r="B4" s="6" t="s">
        <v>33</v>
      </c>
      <c r="C4" s="6">
        <v>486</v>
      </c>
      <c r="D4" s="6">
        <v>2022</v>
      </c>
      <c r="E4" s="6" t="s">
        <v>137</v>
      </c>
      <c r="F4" s="6" t="s">
        <v>12</v>
      </c>
      <c r="G4" s="6" t="s">
        <v>25</v>
      </c>
      <c r="H4" s="6">
        <v>5000</v>
      </c>
      <c r="I4" s="8">
        <v>44742</v>
      </c>
      <c r="J4" s="6"/>
      <c r="K4" s="16"/>
    </row>
    <row r="5" spans="1:11">
      <c r="A5" s="15">
        <f t="shared" si="0"/>
        <v>4</v>
      </c>
      <c r="B5" s="6" t="s">
        <v>33</v>
      </c>
      <c r="C5" s="6">
        <v>486</v>
      </c>
      <c r="D5" s="6">
        <v>2022</v>
      </c>
      <c r="E5" s="6" t="s">
        <v>137</v>
      </c>
      <c r="F5" s="6" t="s">
        <v>26</v>
      </c>
      <c r="G5" s="6" t="s">
        <v>25</v>
      </c>
      <c r="H5" s="6">
        <v>10000</v>
      </c>
      <c r="I5" s="8">
        <v>44867</v>
      </c>
      <c r="J5" s="6"/>
      <c r="K5" s="16"/>
    </row>
    <row r="6" spans="1:11">
      <c r="A6" s="15">
        <f t="shared" si="0"/>
        <v>5</v>
      </c>
      <c r="B6" s="6" t="s">
        <v>33</v>
      </c>
      <c r="C6" s="6">
        <v>495</v>
      </c>
      <c r="D6" s="6">
        <v>2022</v>
      </c>
      <c r="E6" s="6" t="s">
        <v>137</v>
      </c>
      <c r="F6" s="6" t="s">
        <v>12</v>
      </c>
      <c r="G6" s="6" t="s">
        <v>25</v>
      </c>
      <c r="H6" s="6">
        <v>5000</v>
      </c>
      <c r="I6" s="8">
        <v>44742</v>
      </c>
      <c r="J6" s="6"/>
      <c r="K6" s="16"/>
    </row>
    <row r="7" spans="1:11">
      <c r="A7" s="15">
        <f t="shared" si="0"/>
        <v>6</v>
      </c>
      <c r="B7" s="6" t="s">
        <v>33</v>
      </c>
      <c r="C7" s="6">
        <v>495</v>
      </c>
      <c r="D7" s="6">
        <v>2022</v>
      </c>
      <c r="E7" s="6" t="s">
        <v>137</v>
      </c>
      <c r="F7" s="6" t="s">
        <v>26</v>
      </c>
      <c r="G7" s="6" t="s">
        <v>25</v>
      </c>
      <c r="H7" s="6">
        <v>10000</v>
      </c>
      <c r="I7" s="8">
        <v>44867</v>
      </c>
      <c r="J7" s="6"/>
      <c r="K7" s="16"/>
    </row>
    <row r="8" spans="1:11">
      <c r="A8" s="15">
        <f t="shared" si="0"/>
        <v>7</v>
      </c>
      <c r="B8" s="6" t="s">
        <v>15</v>
      </c>
      <c r="C8" s="6">
        <v>7032</v>
      </c>
      <c r="D8" s="6">
        <v>2022</v>
      </c>
      <c r="E8" s="6" t="s">
        <v>137</v>
      </c>
      <c r="F8" s="6" t="s">
        <v>24</v>
      </c>
      <c r="G8" s="6" t="s">
        <v>25</v>
      </c>
      <c r="H8" s="6">
        <v>12000</v>
      </c>
      <c r="I8" s="8">
        <v>44867</v>
      </c>
      <c r="J8" s="6"/>
      <c r="K8" s="16"/>
    </row>
    <row r="9" spans="1:11">
      <c r="A9" s="15">
        <f t="shared" si="0"/>
        <v>8</v>
      </c>
      <c r="B9" s="6" t="s">
        <v>15</v>
      </c>
      <c r="C9" s="6">
        <v>7950</v>
      </c>
      <c r="D9" s="6">
        <v>2022</v>
      </c>
      <c r="E9" s="6" t="s">
        <v>137</v>
      </c>
      <c r="F9" s="6" t="s">
        <v>24</v>
      </c>
      <c r="G9" s="6" t="s">
        <v>25</v>
      </c>
      <c r="H9" s="6">
        <v>12000</v>
      </c>
      <c r="I9" s="8">
        <v>44867</v>
      </c>
      <c r="J9" s="6"/>
      <c r="K9" s="16"/>
    </row>
    <row r="10" spans="1:11">
      <c r="A10" s="15">
        <f t="shared" si="0"/>
        <v>9</v>
      </c>
      <c r="B10" s="6" t="s">
        <v>15</v>
      </c>
      <c r="C10" s="6">
        <v>13108</v>
      </c>
      <c r="D10" s="6">
        <v>2022</v>
      </c>
      <c r="E10" s="6" t="s">
        <v>137</v>
      </c>
      <c r="F10" s="6" t="s">
        <v>24</v>
      </c>
      <c r="G10" s="6" t="s">
        <v>25</v>
      </c>
      <c r="H10" s="6">
        <v>12000</v>
      </c>
      <c r="I10" s="8">
        <v>44867</v>
      </c>
      <c r="J10" s="6"/>
      <c r="K10" s="16"/>
    </row>
    <row r="11" spans="1:11">
      <c r="A11" s="15">
        <f t="shared" si="0"/>
        <v>10</v>
      </c>
      <c r="B11" s="6" t="s">
        <v>15</v>
      </c>
      <c r="C11" s="6">
        <v>17551</v>
      </c>
      <c r="D11" s="6">
        <v>2022</v>
      </c>
      <c r="E11" s="6" t="s">
        <v>137</v>
      </c>
      <c r="F11" s="6" t="s">
        <v>26</v>
      </c>
      <c r="G11" s="6" t="s">
        <v>25</v>
      </c>
      <c r="H11" s="6">
        <v>10000</v>
      </c>
      <c r="I11" s="8">
        <v>44867</v>
      </c>
      <c r="J11" s="6"/>
      <c r="K11" s="16"/>
    </row>
    <row r="12" spans="1:11">
      <c r="A12" s="15">
        <f t="shared" si="0"/>
        <v>11</v>
      </c>
      <c r="B12" s="6" t="s">
        <v>15</v>
      </c>
      <c r="C12" s="6">
        <v>22338</v>
      </c>
      <c r="D12" s="6">
        <v>2022</v>
      </c>
      <c r="E12" s="6" t="s">
        <v>137</v>
      </c>
      <c r="F12" s="6" t="s">
        <v>24</v>
      </c>
      <c r="G12" s="6" t="s">
        <v>25</v>
      </c>
      <c r="H12" s="6">
        <v>12000</v>
      </c>
      <c r="I12" s="8">
        <v>44867</v>
      </c>
      <c r="J12" s="6"/>
      <c r="K12" s="16"/>
    </row>
    <row r="13" spans="1:11">
      <c r="A13" s="15">
        <f t="shared" si="0"/>
        <v>12</v>
      </c>
      <c r="B13" s="6" t="s">
        <v>15</v>
      </c>
      <c r="C13" s="6">
        <v>22360</v>
      </c>
      <c r="D13" s="6">
        <v>2022</v>
      </c>
      <c r="E13" s="6" t="s">
        <v>137</v>
      </c>
      <c r="F13" s="6" t="s">
        <v>24</v>
      </c>
      <c r="G13" s="6" t="s">
        <v>25</v>
      </c>
      <c r="H13" s="6">
        <v>12000</v>
      </c>
      <c r="I13" s="8">
        <v>44867</v>
      </c>
      <c r="J13" s="6"/>
      <c r="K13" s="16"/>
    </row>
    <row r="14" spans="1:11">
      <c r="A14" s="15">
        <f t="shared" si="0"/>
        <v>13</v>
      </c>
      <c r="B14" s="6" t="s">
        <v>15</v>
      </c>
      <c r="C14" s="6">
        <v>22515</v>
      </c>
      <c r="D14" s="6">
        <v>2022</v>
      </c>
      <c r="E14" s="6" t="s">
        <v>137</v>
      </c>
      <c r="F14" s="6" t="s">
        <v>26</v>
      </c>
      <c r="G14" s="6" t="s">
        <v>25</v>
      </c>
      <c r="H14" s="6">
        <v>10000</v>
      </c>
      <c r="I14" s="8">
        <v>44867</v>
      </c>
      <c r="J14" s="6"/>
      <c r="K14" s="16"/>
    </row>
    <row r="15" spans="1:11">
      <c r="A15" s="15">
        <f t="shared" si="0"/>
        <v>14</v>
      </c>
      <c r="B15" s="6" t="s">
        <v>15</v>
      </c>
      <c r="C15" s="6">
        <v>24258</v>
      </c>
      <c r="D15" s="6">
        <v>2022</v>
      </c>
      <c r="E15" s="6" t="s">
        <v>137</v>
      </c>
      <c r="F15" s="6" t="s">
        <v>32</v>
      </c>
      <c r="G15" s="6" t="s">
        <v>25</v>
      </c>
      <c r="H15" s="6">
        <v>2500</v>
      </c>
      <c r="I15" s="8">
        <v>44742</v>
      </c>
      <c r="J15" s="6"/>
      <c r="K15" s="16"/>
    </row>
    <row r="16" spans="1:11">
      <c r="A16" s="15">
        <f t="shared" si="0"/>
        <v>15</v>
      </c>
      <c r="B16" s="6" t="s">
        <v>15</v>
      </c>
      <c r="C16" s="6">
        <v>24325</v>
      </c>
      <c r="D16" s="6">
        <v>2022</v>
      </c>
      <c r="E16" s="6" t="s">
        <v>137</v>
      </c>
      <c r="F16" s="6" t="s">
        <v>32</v>
      </c>
      <c r="G16" s="6" t="s">
        <v>25</v>
      </c>
      <c r="H16" s="6">
        <v>2500</v>
      </c>
      <c r="I16" s="8">
        <v>44742</v>
      </c>
      <c r="J16" s="6"/>
      <c r="K16" s="16"/>
    </row>
    <row r="17" spans="1:11">
      <c r="A17" s="15">
        <f t="shared" si="0"/>
        <v>16</v>
      </c>
      <c r="B17" s="6" t="s">
        <v>15</v>
      </c>
      <c r="C17" s="6">
        <v>27274</v>
      </c>
      <c r="D17" s="6">
        <v>2022</v>
      </c>
      <c r="E17" s="6" t="s">
        <v>137</v>
      </c>
      <c r="F17" s="6" t="s">
        <v>32</v>
      </c>
      <c r="G17" s="6" t="s">
        <v>25</v>
      </c>
      <c r="H17" s="6">
        <v>2500</v>
      </c>
      <c r="I17" s="8">
        <v>44742</v>
      </c>
      <c r="J17" s="6"/>
      <c r="K17" s="16"/>
    </row>
    <row r="18" spans="1:11">
      <c r="A18" s="15">
        <f t="shared" si="0"/>
        <v>17</v>
      </c>
      <c r="B18" s="6" t="s">
        <v>11</v>
      </c>
      <c r="C18" s="6">
        <v>1246</v>
      </c>
      <c r="D18" s="6">
        <v>2001</v>
      </c>
      <c r="E18" s="6" t="s">
        <v>138</v>
      </c>
      <c r="F18" s="6" t="s">
        <v>12</v>
      </c>
      <c r="G18" s="6" t="s">
        <v>25</v>
      </c>
      <c r="H18" s="6">
        <v>5000</v>
      </c>
      <c r="I18" s="8">
        <v>44773</v>
      </c>
      <c r="J18" s="6"/>
      <c r="K18" s="16"/>
    </row>
    <row r="19" spans="1:11">
      <c r="A19" s="15">
        <f t="shared" si="0"/>
        <v>18</v>
      </c>
      <c r="B19" s="6" t="s">
        <v>15</v>
      </c>
      <c r="C19" s="6">
        <v>7575</v>
      </c>
      <c r="D19" s="6">
        <v>2022</v>
      </c>
      <c r="E19" s="6" t="s">
        <v>138</v>
      </c>
      <c r="F19" s="6" t="s">
        <v>12</v>
      </c>
      <c r="G19" s="6" t="s">
        <v>25</v>
      </c>
      <c r="H19" s="6">
        <v>2500</v>
      </c>
      <c r="I19" s="8">
        <v>44773</v>
      </c>
      <c r="J19" s="6"/>
      <c r="K19" s="16"/>
    </row>
    <row r="20" spans="1:11">
      <c r="A20" s="15">
        <f t="shared" si="0"/>
        <v>19</v>
      </c>
      <c r="B20" s="6" t="s">
        <v>15</v>
      </c>
      <c r="C20" s="6">
        <v>24552</v>
      </c>
      <c r="D20" s="6">
        <v>2022</v>
      </c>
      <c r="E20" s="6" t="s">
        <v>138</v>
      </c>
      <c r="F20" s="6" t="s">
        <v>26</v>
      </c>
      <c r="G20" s="6" t="s">
        <v>25</v>
      </c>
      <c r="H20" s="6">
        <v>10000</v>
      </c>
      <c r="I20" s="8">
        <v>44773</v>
      </c>
      <c r="J20" s="6"/>
      <c r="K20" s="16"/>
    </row>
    <row r="21" spans="1:11">
      <c r="A21" s="15">
        <f t="shared" si="0"/>
        <v>20</v>
      </c>
      <c r="B21" s="6" t="s">
        <v>31</v>
      </c>
      <c r="C21" s="6">
        <v>495</v>
      </c>
      <c r="D21" s="6">
        <v>2022</v>
      </c>
      <c r="E21" s="6" t="s">
        <v>45</v>
      </c>
      <c r="F21" s="6" t="s">
        <v>12</v>
      </c>
      <c r="G21" s="6" t="s">
        <v>25</v>
      </c>
      <c r="H21" s="6">
        <v>5000</v>
      </c>
      <c r="I21" s="8">
        <v>44804</v>
      </c>
      <c r="J21" s="6"/>
      <c r="K21" s="16"/>
    </row>
    <row r="22" spans="1:11">
      <c r="A22" s="15">
        <f t="shared" si="0"/>
        <v>21</v>
      </c>
      <c r="B22" s="6" t="s">
        <v>15</v>
      </c>
      <c r="C22" s="6">
        <v>27840</v>
      </c>
      <c r="D22" s="6">
        <v>2022</v>
      </c>
      <c r="E22" s="6" t="s">
        <v>45</v>
      </c>
      <c r="F22" s="6" t="s">
        <v>26</v>
      </c>
      <c r="G22" s="6" t="s">
        <v>25</v>
      </c>
      <c r="H22" s="6">
        <v>10000</v>
      </c>
      <c r="I22" s="8">
        <v>44804</v>
      </c>
      <c r="J22" s="6"/>
      <c r="K22" s="16"/>
    </row>
    <row r="23" spans="1:11">
      <c r="A23" s="15">
        <f t="shared" si="0"/>
        <v>22</v>
      </c>
      <c r="B23" s="6" t="s">
        <v>15</v>
      </c>
      <c r="C23" s="6">
        <v>5114</v>
      </c>
      <c r="D23" s="6">
        <v>2006</v>
      </c>
      <c r="E23" s="6" t="s">
        <v>143</v>
      </c>
      <c r="F23" s="6" t="s">
        <v>12</v>
      </c>
      <c r="G23" s="6" t="s">
        <v>25</v>
      </c>
      <c r="H23" s="6">
        <v>5000</v>
      </c>
      <c r="I23" s="8">
        <v>44834</v>
      </c>
      <c r="J23" s="6"/>
      <c r="K23" s="16"/>
    </row>
    <row r="24" spans="1:11">
      <c r="A24" s="15">
        <f t="shared" si="0"/>
        <v>23</v>
      </c>
      <c r="B24" s="6" t="s">
        <v>31</v>
      </c>
      <c r="C24" s="6">
        <v>427</v>
      </c>
      <c r="D24" s="6">
        <v>2018</v>
      </c>
      <c r="E24" s="6" t="s">
        <v>143</v>
      </c>
      <c r="F24" s="6" t="s">
        <v>12</v>
      </c>
      <c r="G24" s="6" t="s">
        <v>25</v>
      </c>
      <c r="H24" s="6">
        <v>5000</v>
      </c>
      <c r="I24" s="8">
        <v>44834</v>
      </c>
      <c r="J24" s="6"/>
      <c r="K24" s="16"/>
    </row>
    <row r="25" spans="1:11">
      <c r="A25" s="15">
        <f t="shared" si="0"/>
        <v>24</v>
      </c>
      <c r="B25" s="6" t="s">
        <v>15</v>
      </c>
      <c r="C25" s="6">
        <v>13152</v>
      </c>
      <c r="D25" s="6">
        <v>2019</v>
      </c>
      <c r="E25" s="6" t="s">
        <v>143</v>
      </c>
      <c r="F25" s="6" t="s">
        <v>144</v>
      </c>
      <c r="G25" s="6" t="s">
        <v>25</v>
      </c>
      <c r="H25" s="6">
        <v>10000</v>
      </c>
      <c r="I25" s="8">
        <v>44834</v>
      </c>
      <c r="J25" s="6"/>
      <c r="K25" s="16"/>
    </row>
    <row r="26" spans="1:11">
      <c r="A26" s="15">
        <f t="shared" si="0"/>
        <v>25</v>
      </c>
      <c r="B26" s="6" t="s">
        <v>15</v>
      </c>
      <c r="C26" s="6">
        <v>21250</v>
      </c>
      <c r="D26" s="6">
        <v>2020</v>
      </c>
      <c r="E26" s="6" t="s">
        <v>143</v>
      </c>
      <c r="F26" s="6" t="s">
        <v>12</v>
      </c>
      <c r="G26" s="6" t="s">
        <v>25</v>
      </c>
      <c r="H26" s="6">
        <v>5000</v>
      </c>
      <c r="I26" s="8">
        <v>44834</v>
      </c>
      <c r="J26" s="6"/>
      <c r="K26" s="16"/>
    </row>
    <row r="27" spans="1:11">
      <c r="A27" s="15">
        <f t="shared" si="0"/>
        <v>26</v>
      </c>
      <c r="B27" s="6" t="s">
        <v>15</v>
      </c>
      <c r="C27" s="6">
        <v>17731</v>
      </c>
      <c r="D27" s="6">
        <v>2022</v>
      </c>
      <c r="E27" s="6" t="s">
        <v>143</v>
      </c>
      <c r="F27" s="6" t="s">
        <v>12</v>
      </c>
      <c r="G27" s="6" t="s">
        <v>25</v>
      </c>
      <c r="H27" s="6">
        <v>5000</v>
      </c>
      <c r="I27" s="8">
        <v>44834</v>
      </c>
      <c r="J27" s="6"/>
      <c r="K27" s="16"/>
    </row>
    <row r="28" spans="1:11">
      <c r="A28" s="15">
        <f t="shared" si="0"/>
        <v>27</v>
      </c>
      <c r="B28" s="6" t="s">
        <v>15</v>
      </c>
      <c r="C28" s="6">
        <v>27145</v>
      </c>
      <c r="D28" s="6">
        <v>2022</v>
      </c>
      <c r="E28" s="6" t="s">
        <v>143</v>
      </c>
      <c r="F28" s="6" t="s">
        <v>24</v>
      </c>
      <c r="G28" s="6" t="s">
        <v>25</v>
      </c>
      <c r="H28" s="6">
        <v>12000</v>
      </c>
      <c r="I28" s="8">
        <v>44834</v>
      </c>
      <c r="J28" s="6"/>
      <c r="K28" s="16"/>
    </row>
    <row r="29" spans="1:11">
      <c r="A29" s="15">
        <f t="shared" si="0"/>
        <v>28</v>
      </c>
      <c r="B29" s="6" t="s">
        <v>15</v>
      </c>
      <c r="C29" s="6">
        <v>29947</v>
      </c>
      <c r="D29" s="6">
        <v>2022</v>
      </c>
      <c r="E29" s="6" t="s">
        <v>143</v>
      </c>
      <c r="F29" s="6" t="s">
        <v>26</v>
      </c>
      <c r="G29" s="6" t="s">
        <v>25</v>
      </c>
      <c r="H29" s="6">
        <v>10000</v>
      </c>
      <c r="I29" s="8">
        <v>44834</v>
      </c>
      <c r="J29" s="6"/>
      <c r="K29" s="16"/>
    </row>
    <row r="30" spans="1:11">
      <c r="A30" s="15">
        <f t="shared" si="0"/>
        <v>29</v>
      </c>
      <c r="B30" s="6" t="s">
        <v>15</v>
      </c>
      <c r="C30" s="6">
        <v>31080</v>
      </c>
      <c r="D30" s="6">
        <v>2022</v>
      </c>
      <c r="E30" s="6" t="s">
        <v>143</v>
      </c>
      <c r="F30" s="6" t="s">
        <v>26</v>
      </c>
      <c r="G30" s="6" t="s">
        <v>25</v>
      </c>
      <c r="H30" s="6">
        <v>10000</v>
      </c>
      <c r="I30" s="8">
        <v>44834</v>
      </c>
      <c r="J30" s="6"/>
      <c r="K30" s="16"/>
    </row>
    <row r="31" spans="1:11">
      <c r="A31" s="15">
        <f t="shared" si="0"/>
        <v>30</v>
      </c>
      <c r="B31" s="6" t="s">
        <v>15</v>
      </c>
      <c r="C31" s="6">
        <v>35243</v>
      </c>
      <c r="D31" s="6">
        <v>2022</v>
      </c>
      <c r="E31" s="6" t="s">
        <v>143</v>
      </c>
      <c r="F31" s="6" t="s">
        <v>26</v>
      </c>
      <c r="G31" s="6" t="s">
        <v>25</v>
      </c>
      <c r="H31" s="6">
        <v>10000</v>
      </c>
      <c r="I31" s="8">
        <v>44834</v>
      </c>
      <c r="J31" s="6"/>
      <c r="K31" s="16"/>
    </row>
    <row r="32" spans="1:11">
      <c r="A32" s="15">
        <f t="shared" si="0"/>
        <v>31</v>
      </c>
      <c r="B32" s="6" t="s">
        <v>15</v>
      </c>
      <c r="C32" s="6">
        <v>36373</v>
      </c>
      <c r="D32" s="6">
        <v>2022</v>
      </c>
      <c r="E32" s="6" t="s">
        <v>143</v>
      </c>
      <c r="F32" s="6" t="s">
        <v>32</v>
      </c>
      <c r="G32" s="6" t="s">
        <v>25</v>
      </c>
      <c r="H32" s="6">
        <v>2500</v>
      </c>
      <c r="I32" s="8">
        <v>44834</v>
      </c>
      <c r="J32" s="6"/>
      <c r="K32" s="16"/>
    </row>
    <row r="33" spans="1:11">
      <c r="A33" s="15">
        <f t="shared" si="0"/>
        <v>32</v>
      </c>
      <c r="B33" s="6" t="s">
        <v>15</v>
      </c>
      <c r="C33" s="6">
        <v>13152</v>
      </c>
      <c r="D33" s="6">
        <v>2019</v>
      </c>
      <c r="E33" s="6" t="s">
        <v>48</v>
      </c>
      <c r="F33" s="6" t="s">
        <v>109</v>
      </c>
      <c r="G33" s="6" t="s">
        <v>25</v>
      </c>
      <c r="H33" s="6">
        <v>10000</v>
      </c>
      <c r="I33" s="8">
        <v>44882</v>
      </c>
      <c r="J33" s="6"/>
      <c r="K33" s="16"/>
    </row>
    <row r="34" spans="1:11">
      <c r="A34" s="15">
        <f t="shared" si="0"/>
        <v>33</v>
      </c>
      <c r="B34" s="6" t="s">
        <v>15</v>
      </c>
      <c r="C34" s="6">
        <v>4501</v>
      </c>
      <c r="D34" s="6">
        <v>2020</v>
      </c>
      <c r="E34" s="6" t="s">
        <v>48</v>
      </c>
      <c r="F34" s="6" t="s">
        <v>108</v>
      </c>
      <c r="G34" s="6" t="s">
        <v>25</v>
      </c>
      <c r="H34" s="6">
        <v>10000</v>
      </c>
      <c r="I34" s="8">
        <v>44882</v>
      </c>
      <c r="J34" s="6"/>
      <c r="K34" s="16"/>
    </row>
    <row r="35" spans="1:11">
      <c r="A35" s="15">
        <f t="shared" si="0"/>
        <v>34</v>
      </c>
      <c r="B35" s="6" t="s">
        <v>73</v>
      </c>
      <c r="C35" s="6">
        <v>9760</v>
      </c>
      <c r="D35" s="6">
        <v>2020</v>
      </c>
      <c r="E35" s="6" t="s">
        <v>48</v>
      </c>
      <c r="F35" s="6" t="s">
        <v>82</v>
      </c>
      <c r="G35" s="6" t="s">
        <v>25</v>
      </c>
      <c r="H35" s="6">
        <v>2000</v>
      </c>
      <c r="I35" s="8">
        <v>44882</v>
      </c>
      <c r="J35" s="6"/>
      <c r="K35" s="16"/>
    </row>
    <row r="36" spans="1:11">
      <c r="A36" s="17">
        <f t="shared" si="0"/>
        <v>35</v>
      </c>
      <c r="B36" s="18" t="s">
        <v>73</v>
      </c>
      <c r="C36" s="18">
        <v>15430</v>
      </c>
      <c r="D36" s="18">
        <v>2020</v>
      </c>
      <c r="E36" s="18" t="s">
        <v>48</v>
      </c>
      <c r="F36" s="18" t="s">
        <v>83</v>
      </c>
      <c r="G36" s="18" t="s">
        <v>25</v>
      </c>
      <c r="H36" s="18">
        <v>2000</v>
      </c>
      <c r="I36" s="19">
        <v>44882</v>
      </c>
      <c r="J36" s="18"/>
      <c r="K36" s="20"/>
    </row>
    <row r="37" spans="1:11" ht="15.75" thickBot="1">
      <c r="A37" s="35" t="s">
        <v>149</v>
      </c>
      <c r="B37" s="36"/>
      <c r="C37" s="36"/>
      <c r="D37" s="36"/>
      <c r="E37" s="36"/>
      <c r="F37" s="36"/>
      <c r="G37" s="37"/>
      <c r="H37" s="28">
        <f>SUBTOTAL(109,Table9[AMOUNT])</f>
        <v>263000</v>
      </c>
      <c r="I37" s="29"/>
      <c r="J37" s="30"/>
      <c r="K37" s="31"/>
    </row>
  </sheetData>
  <mergeCells count="1">
    <mergeCell ref="A37:G37"/>
  </mergeCells>
  <pageMargins left="0.7" right="0.7" top="0.75" bottom="0.75" header="0.3" footer="0.3"/>
  <pageSetup paperSize="9" scale="74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topLeftCell="C1" workbookViewId="0">
      <selection activeCell="J23" sqref="J23"/>
    </sheetView>
  </sheetViews>
  <sheetFormatPr defaultRowHeight="15"/>
  <cols>
    <col min="1" max="1" width="5.42578125" bestFit="1" customWidth="1"/>
    <col min="2" max="2" width="15" bestFit="1" customWidth="1"/>
    <col min="3" max="3" width="39.140625" bestFit="1" customWidth="1"/>
    <col min="4" max="4" width="5.5703125" bestFit="1" customWidth="1"/>
    <col min="5" max="5" width="8" bestFit="1" customWidth="1"/>
    <col min="6" max="6" width="37.5703125" bestFit="1" customWidth="1"/>
    <col min="7" max="7" width="20.28515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5">
        <v>1</v>
      </c>
      <c r="B2" s="6" t="s">
        <v>15</v>
      </c>
      <c r="C2" s="6">
        <v>14185</v>
      </c>
      <c r="D2" s="6">
        <v>2006</v>
      </c>
      <c r="E2" s="6" t="s">
        <v>137</v>
      </c>
      <c r="F2" s="6" t="s">
        <v>12</v>
      </c>
      <c r="G2" s="6" t="s">
        <v>16</v>
      </c>
      <c r="H2" s="6">
        <v>5000</v>
      </c>
      <c r="I2" s="8">
        <v>44742</v>
      </c>
      <c r="J2" s="6"/>
      <c r="K2" s="16"/>
    </row>
    <row r="3" spans="1:11">
      <c r="A3" s="15">
        <f>A2+1</f>
        <v>2</v>
      </c>
      <c r="B3" s="6" t="s">
        <v>15</v>
      </c>
      <c r="C3" s="6">
        <v>17923</v>
      </c>
      <c r="D3" s="6">
        <v>2022</v>
      </c>
      <c r="E3" s="6" t="s">
        <v>137</v>
      </c>
      <c r="F3" s="6" t="s">
        <v>26</v>
      </c>
      <c r="G3" s="6" t="s">
        <v>16</v>
      </c>
      <c r="H3" s="6">
        <v>10000</v>
      </c>
      <c r="I3" s="8">
        <v>44867</v>
      </c>
      <c r="J3" s="6"/>
      <c r="K3" s="16"/>
    </row>
    <row r="4" spans="1:11">
      <c r="A4" s="15">
        <f t="shared" ref="A4:A18" si="0">A3+1</f>
        <v>3</v>
      </c>
      <c r="B4" s="6" t="s">
        <v>15</v>
      </c>
      <c r="C4" s="6">
        <v>24321</v>
      </c>
      <c r="D4" s="6">
        <v>2022</v>
      </c>
      <c r="E4" s="6" t="s">
        <v>137</v>
      </c>
      <c r="F4" s="6" t="s">
        <v>32</v>
      </c>
      <c r="G4" s="6" t="s">
        <v>16</v>
      </c>
      <c r="H4" s="6">
        <v>2500</v>
      </c>
      <c r="I4" s="8">
        <v>44742</v>
      </c>
      <c r="J4" s="6"/>
      <c r="K4" s="16"/>
    </row>
    <row r="5" spans="1:11">
      <c r="A5" s="15">
        <f t="shared" si="0"/>
        <v>4</v>
      </c>
      <c r="B5" s="6" t="s">
        <v>15</v>
      </c>
      <c r="C5" s="6">
        <v>25483</v>
      </c>
      <c r="D5" s="6">
        <v>2022</v>
      </c>
      <c r="E5" s="6" t="s">
        <v>137</v>
      </c>
      <c r="F5" s="6" t="s">
        <v>32</v>
      </c>
      <c r="G5" s="6" t="s">
        <v>16</v>
      </c>
      <c r="H5" s="6">
        <v>2500</v>
      </c>
      <c r="I5" s="8">
        <v>44742</v>
      </c>
      <c r="J5" s="6"/>
      <c r="K5" s="16"/>
    </row>
    <row r="6" spans="1:11">
      <c r="A6" s="15">
        <f t="shared" si="0"/>
        <v>5</v>
      </c>
      <c r="B6" s="6" t="s">
        <v>15</v>
      </c>
      <c r="C6" s="6">
        <v>25901</v>
      </c>
      <c r="D6" s="6">
        <v>2022</v>
      </c>
      <c r="E6" s="6" t="s">
        <v>137</v>
      </c>
      <c r="F6" s="6" t="s">
        <v>32</v>
      </c>
      <c r="G6" s="6" t="s">
        <v>16</v>
      </c>
      <c r="H6" s="6">
        <v>2500</v>
      </c>
      <c r="I6" s="8">
        <v>44742</v>
      </c>
      <c r="J6" s="6"/>
      <c r="K6" s="16"/>
    </row>
    <row r="7" spans="1:11">
      <c r="A7" s="15">
        <f t="shared" si="0"/>
        <v>6</v>
      </c>
      <c r="B7" s="6" t="s">
        <v>15</v>
      </c>
      <c r="C7" s="6">
        <v>17558</v>
      </c>
      <c r="D7" s="6">
        <v>2022</v>
      </c>
      <c r="E7" s="6" t="s">
        <v>138</v>
      </c>
      <c r="F7" s="6" t="s">
        <v>12</v>
      </c>
      <c r="G7" s="6" t="s">
        <v>16</v>
      </c>
      <c r="H7" s="6">
        <v>2500</v>
      </c>
      <c r="I7" s="8">
        <v>44773</v>
      </c>
      <c r="J7" s="6"/>
      <c r="K7" s="16"/>
    </row>
    <row r="8" spans="1:11">
      <c r="A8" s="15">
        <f t="shared" si="0"/>
        <v>7</v>
      </c>
      <c r="B8" s="6" t="s">
        <v>15</v>
      </c>
      <c r="C8" s="6">
        <v>27276</v>
      </c>
      <c r="D8" s="6">
        <v>2022</v>
      </c>
      <c r="E8" s="6" t="s">
        <v>138</v>
      </c>
      <c r="F8" s="6" t="s">
        <v>12</v>
      </c>
      <c r="G8" s="6" t="s">
        <v>16</v>
      </c>
      <c r="H8" s="6">
        <v>2500</v>
      </c>
      <c r="I8" s="8">
        <v>44773</v>
      </c>
      <c r="J8" s="6"/>
      <c r="K8" s="16"/>
    </row>
    <row r="9" spans="1:11">
      <c r="A9" s="15">
        <f t="shared" si="0"/>
        <v>8</v>
      </c>
      <c r="B9" s="6" t="s">
        <v>15</v>
      </c>
      <c r="C9" s="6">
        <v>28032</v>
      </c>
      <c r="D9" s="6">
        <v>2022</v>
      </c>
      <c r="E9" s="6" t="s">
        <v>138</v>
      </c>
      <c r="F9" s="6" t="s">
        <v>26</v>
      </c>
      <c r="G9" s="6" t="s">
        <v>16</v>
      </c>
      <c r="H9" s="6">
        <v>10000</v>
      </c>
      <c r="I9" s="8">
        <v>44773</v>
      </c>
      <c r="J9" s="6"/>
      <c r="K9" s="16"/>
    </row>
    <row r="10" spans="1:11">
      <c r="A10" s="15">
        <f t="shared" si="0"/>
        <v>9</v>
      </c>
      <c r="B10" s="6" t="s">
        <v>15</v>
      </c>
      <c r="C10" s="6">
        <v>28426</v>
      </c>
      <c r="D10" s="6">
        <v>2022</v>
      </c>
      <c r="E10" s="6" t="s">
        <v>138</v>
      </c>
      <c r="F10" s="6" t="s">
        <v>26</v>
      </c>
      <c r="G10" s="6" t="s">
        <v>16</v>
      </c>
      <c r="H10" s="6">
        <v>10000</v>
      </c>
      <c r="I10" s="8">
        <v>44773</v>
      </c>
      <c r="J10" s="6"/>
      <c r="K10" s="16"/>
    </row>
    <row r="11" spans="1:11">
      <c r="A11" s="15">
        <f t="shared" si="0"/>
        <v>10</v>
      </c>
      <c r="B11" s="6" t="s">
        <v>31</v>
      </c>
      <c r="C11" s="6">
        <v>547</v>
      </c>
      <c r="D11" s="6">
        <v>2022</v>
      </c>
      <c r="E11" s="6" t="s">
        <v>45</v>
      </c>
      <c r="F11" s="6" t="s">
        <v>12</v>
      </c>
      <c r="G11" s="6" t="s">
        <v>16</v>
      </c>
      <c r="H11" s="6">
        <v>5000</v>
      </c>
      <c r="I11" s="8">
        <v>44804</v>
      </c>
      <c r="J11" s="6"/>
      <c r="K11" s="16"/>
    </row>
    <row r="12" spans="1:11">
      <c r="A12" s="15">
        <f t="shared" si="0"/>
        <v>11</v>
      </c>
      <c r="B12" s="6" t="s">
        <v>15</v>
      </c>
      <c r="C12" s="6">
        <v>27797</v>
      </c>
      <c r="D12" s="6">
        <v>2022</v>
      </c>
      <c r="E12" s="6" t="s">
        <v>45</v>
      </c>
      <c r="F12" s="6" t="s">
        <v>26</v>
      </c>
      <c r="G12" s="6" t="s">
        <v>16</v>
      </c>
      <c r="H12" s="6">
        <v>10000</v>
      </c>
      <c r="I12" s="8">
        <v>44804</v>
      </c>
      <c r="J12" s="6"/>
      <c r="K12" s="16"/>
    </row>
    <row r="13" spans="1:11">
      <c r="A13" s="15">
        <f t="shared" si="0"/>
        <v>12</v>
      </c>
      <c r="B13" s="6" t="s">
        <v>15</v>
      </c>
      <c r="C13" s="6">
        <v>31346</v>
      </c>
      <c r="D13" s="6">
        <v>2022</v>
      </c>
      <c r="E13" s="6" t="s">
        <v>143</v>
      </c>
      <c r="F13" s="6" t="s">
        <v>26</v>
      </c>
      <c r="G13" s="6" t="s">
        <v>16</v>
      </c>
      <c r="H13" s="6">
        <v>10000</v>
      </c>
      <c r="I13" s="8">
        <v>44834</v>
      </c>
      <c r="J13" s="6"/>
      <c r="K13" s="16"/>
    </row>
    <row r="14" spans="1:11">
      <c r="A14" s="15">
        <f t="shared" si="0"/>
        <v>13</v>
      </c>
      <c r="B14" s="6" t="s">
        <v>15</v>
      </c>
      <c r="C14" s="6">
        <v>31388</v>
      </c>
      <c r="D14" s="6">
        <v>2022</v>
      </c>
      <c r="E14" s="6" t="s">
        <v>143</v>
      </c>
      <c r="F14" s="6" t="s">
        <v>24</v>
      </c>
      <c r="G14" s="6" t="s">
        <v>16</v>
      </c>
      <c r="H14" s="6">
        <v>12000</v>
      </c>
      <c r="I14" s="8">
        <v>44834</v>
      </c>
      <c r="J14" s="6"/>
      <c r="K14" s="16"/>
    </row>
    <row r="15" spans="1:11">
      <c r="A15" s="15">
        <f t="shared" si="0"/>
        <v>14</v>
      </c>
      <c r="B15" s="6" t="s">
        <v>15</v>
      </c>
      <c r="C15" s="6">
        <v>31932</v>
      </c>
      <c r="D15" s="6">
        <v>2022</v>
      </c>
      <c r="E15" s="6" t="s">
        <v>143</v>
      </c>
      <c r="F15" s="6" t="s">
        <v>26</v>
      </c>
      <c r="G15" s="6" t="s">
        <v>16</v>
      </c>
      <c r="H15" s="6">
        <v>10000</v>
      </c>
      <c r="I15" s="8">
        <v>44834</v>
      </c>
      <c r="J15" s="6"/>
      <c r="K15" s="16"/>
    </row>
    <row r="16" spans="1:11">
      <c r="A16" s="15">
        <f t="shared" si="0"/>
        <v>15</v>
      </c>
      <c r="B16" s="6" t="s">
        <v>15</v>
      </c>
      <c r="C16" s="6">
        <v>34813</v>
      </c>
      <c r="D16" s="6">
        <v>2022</v>
      </c>
      <c r="E16" s="6" t="s">
        <v>143</v>
      </c>
      <c r="F16" s="6" t="s">
        <v>32</v>
      </c>
      <c r="G16" s="6" t="s">
        <v>16</v>
      </c>
      <c r="H16" s="6">
        <v>2500</v>
      </c>
      <c r="I16" s="8">
        <v>44834</v>
      </c>
      <c r="J16" s="6"/>
      <c r="K16" s="16"/>
    </row>
    <row r="17" spans="1:11">
      <c r="A17" s="15">
        <f t="shared" si="0"/>
        <v>16</v>
      </c>
      <c r="B17" s="6" t="s">
        <v>66</v>
      </c>
      <c r="C17" s="6">
        <v>21490</v>
      </c>
      <c r="D17" s="6">
        <v>2022</v>
      </c>
      <c r="E17" s="6" t="s">
        <v>48</v>
      </c>
      <c r="F17" s="6" t="s">
        <v>113</v>
      </c>
      <c r="G17" s="6" t="s">
        <v>16</v>
      </c>
      <c r="H17" s="6">
        <v>500</v>
      </c>
      <c r="I17" s="8">
        <v>44882</v>
      </c>
      <c r="J17" s="6"/>
      <c r="K17" s="16"/>
    </row>
    <row r="18" spans="1:11">
      <c r="A18" s="17">
        <f t="shared" si="0"/>
        <v>17</v>
      </c>
      <c r="B18" s="18" t="s">
        <v>86</v>
      </c>
      <c r="C18" s="18" t="s">
        <v>125</v>
      </c>
      <c r="D18" s="18"/>
      <c r="E18" s="18" t="s">
        <v>48</v>
      </c>
      <c r="F18" s="18" t="s">
        <v>150</v>
      </c>
      <c r="G18" s="18" t="s">
        <v>16</v>
      </c>
      <c r="H18" s="18">
        <v>2000</v>
      </c>
      <c r="I18" s="19">
        <v>44882</v>
      </c>
      <c r="J18" s="18"/>
      <c r="K18" s="20"/>
    </row>
    <row r="19" spans="1:11" ht="15.75" thickBot="1">
      <c r="A19" s="35" t="s">
        <v>149</v>
      </c>
      <c r="B19" s="36"/>
      <c r="C19" s="36"/>
      <c r="D19" s="36"/>
      <c r="E19" s="36"/>
      <c r="F19" s="36"/>
      <c r="G19" s="37"/>
      <c r="H19" s="28">
        <f>SUBTOTAL(109,Table10[AMOUNT])</f>
        <v>99500</v>
      </c>
      <c r="I19" s="29"/>
      <c r="J19" s="30"/>
      <c r="K19" s="31"/>
    </row>
  </sheetData>
  <mergeCells count="1">
    <mergeCell ref="A19:G19"/>
  </mergeCells>
  <pageMargins left="0.7" right="0.7" top="0.75" bottom="0.75" header="0.3" footer="0.3"/>
  <pageSetup paperSize="9" scale="62"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workbookViewId="0">
      <selection activeCell="K13" sqref="K13"/>
    </sheetView>
  </sheetViews>
  <sheetFormatPr defaultRowHeight="15"/>
  <cols>
    <col min="1" max="1" width="5.42578125" bestFit="1" customWidth="1"/>
    <col min="2" max="2" width="15" bestFit="1" customWidth="1"/>
    <col min="3" max="3" width="13.5703125" bestFit="1" customWidth="1"/>
    <col min="4" max="4" width="5.5703125" bestFit="1" customWidth="1"/>
    <col min="5" max="5" width="8" bestFit="1" customWidth="1"/>
    <col min="6" max="6" width="43.5703125" bestFit="1" customWidth="1"/>
    <col min="7" max="7" width="18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5">
        <v>1</v>
      </c>
      <c r="B2" s="6" t="s">
        <v>15</v>
      </c>
      <c r="C2" s="6">
        <v>16862</v>
      </c>
      <c r="D2" s="6">
        <v>2022</v>
      </c>
      <c r="E2" s="6" t="s">
        <v>137</v>
      </c>
      <c r="F2" s="6" t="s">
        <v>26</v>
      </c>
      <c r="G2" s="6" t="s">
        <v>39</v>
      </c>
      <c r="H2" s="6">
        <v>10000</v>
      </c>
      <c r="I2" s="8">
        <v>44867</v>
      </c>
      <c r="J2" s="6"/>
      <c r="K2" s="16"/>
    </row>
    <row r="3" spans="1:11">
      <c r="A3" s="15">
        <f>A2+1</f>
        <v>2</v>
      </c>
      <c r="B3" s="6" t="s">
        <v>15</v>
      </c>
      <c r="C3" s="6">
        <v>17782</v>
      </c>
      <c r="D3" s="6">
        <v>2022</v>
      </c>
      <c r="E3" s="6" t="s">
        <v>137</v>
      </c>
      <c r="F3" s="6" t="s">
        <v>24</v>
      </c>
      <c r="G3" s="6" t="s">
        <v>39</v>
      </c>
      <c r="H3" s="6">
        <v>12000</v>
      </c>
      <c r="I3" s="8">
        <v>44867</v>
      </c>
      <c r="J3" s="6"/>
      <c r="K3" s="16"/>
    </row>
    <row r="4" spans="1:11">
      <c r="A4" s="15">
        <f t="shared" ref="A4:A24" si="0">A3+1</f>
        <v>3</v>
      </c>
      <c r="B4" s="6" t="s">
        <v>15</v>
      </c>
      <c r="C4" s="6">
        <v>21078</v>
      </c>
      <c r="D4" s="6">
        <v>2022</v>
      </c>
      <c r="E4" s="6" t="s">
        <v>137</v>
      </c>
      <c r="F4" s="6" t="s">
        <v>26</v>
      </c>
      <c r="G4" s="6" t="s">
        <v>39</v>
      </c>
      <c r="H4" s="6">
        <v>10000</v>
      </c>
      <c r="I4" s="8">
        <v>44867</v>
      </c>
      <c r="J4" s="6"/>
      <c r="K4" s="16"/>
    </row>
    <row r="5" spans="1:11">
      <c r="A5" s="15">
        <f t="shared" si="0"/>
        <v>4</v>
      </c>
      <c r="B5" s="6" t="s">
        <v>15</v>
      </c>
      <c r="C5" s="6">
        <v>21078</v>
      </c>
      <c r="D5" s="6">
        <v>2022</v>
      </c>
      <c r="E5" s="6" t="s">
        <v>137</v>
      </c>
      <c r="F5" s="6" t="s">
        <v>12</v>
      </c>
      <c r="G5" s="6" t="s">
        <v>39</v>
      </c>
      <c r="H5" s="6">
        <v>5000</v>
      </c>
      <c r="I5" s="8">
        <v>44742</v>
      </c>
      <c r="J5" s="6"/>
      <c r="K5" s="16"/>
    </row>
    <row r="6" spans="1:11">
      <c r="A6" s="15">
        <f t="shared" si="0"/>
        <v>5</v>
      </c>
      <c r="B6" s="6" t="s">
        <v>15</v>
      </c>
      <c r="C6" s="6">
        <v>22719</v>
      </c>
      <c r="D6" s="6">
        <v>2022</v>
      </c>
      <c r="E6" s="6" t="s">
        <v>137</v>
      </c>
      <c r="F6" s="6" t="s">
        <v>26</v>
      </c>
      <c r="G6" s="6" t="s">
        <v>39</v>
      </c>
      <c r="H6" s="6">
        <v>10000</v>
      </c>
      <c r="I6" s="8">
        <v>44867</v>
      </c>
      <c r="J6" s="6"/>
      <c r="K6" s="16"/>
    </row>
    <row r="7" spans="1:11">
      <c r="A7" s="15">
        <f t="shared" si="0"/>
        <v>6</v>
      </c>
      <c r="B7" s="6" t="s">
        <v>15</v>
      </c>
      <c r="C7" s="6">
        <v>22719</v>
      </c>
      <c r="D7" s="6">
        <v>2022</v>
      </c>
      <c r="E7" s="6" t="s">
        <v>138</v>
      </c>
      <c r="F7" s="6" t="s">
        <v>12</v>
      </c>
      <c r="G7" s="6" t="s">
        <v>39</v>
      </c>
      <c r="H7" s="6">
        <v>2500</v>
      </c>
      <c r="I7" s="8">
        <v>44773</v>
      </c>
      <c r="J7" s="6"/>
      <c r="K7" s="16"/>
    </row>
    <row r="8" spans="1:11">
      <c r="A8" s="15">
        <f t="shared" si="0"/>
        <v>7</v>
      </c>
      <c r="B8" s="6" t="s">
        <v>15</v>
      </c>
      <c r="C8" s="6">
        <v>25686</v>
      </c>
      <c r="D8" s="6">
        <v>2022</v>
      </c>
      <c r="E8" s="6" t="s">
        <v>138</v>
      </c>
      <c r="F8" s="6" t="s">
        <v>26</v>
      </c>
      <c r="G8" s="6" t="s">
        <v>39</v>
      </c>
      <c r="H8" s="6">
        <v>10000</v>
      </c>
      <c r="I8" s="8">
        <v>44773</v>
      </c>
      <c r="J8" s="6"/>
      <c r="K8" s="16"/>
    </row>
    <row r="9" spans="1:11">
      <c r="A9" s="15">
        <f t="shared" si="0"/>
        <v>8</v>
      </c>
      <c r="B9" s="6" t="s">
        <v>15</v>
      </c>
      <c r="C9" s="6">
        <v>25686</v>
      </c>
      <c r="D9" s="6">
        <v>2022</v>
      </c>
      <c r="E9" s="6" t="s">
        <v>138</v>
      </c>
      <c r="F9" s="6" t="s">
        <v>12</v>
      </c>
      <c r="G9" s="6" t="s">
        <v>39</v>
      </c>
      <c r="H9" s="6">
        <v>2500</v>
      </c>
      <c r="I9" s="8">
        <v>44773</v>
      </c>
      <c r="J9" s="6"/>
      <c r="K9" s="16"/>
    </row>
    <row r="10" spans="1:11">
      <c r="A10" s="15">
        <f t="shared" si="0"/>
        <v>9</v>
      </c>
      <c r="B10" s="6" t="s">
        <v>15</v>
      </c>
      <c r="C10" s="6">
        <v>26588</v>
      </c>
      <c r="D10" s="6">
        <v>2022</v>
      </c>
      <c r="E10" s="6" t="s">
        <v>138</v>
      </c>
      <c r="F10" s="6" t="s">
        <v>26</v>
      </c>
      <c r="G10" s="6" t="s">
        <v>39</v>
      </c>
      <c r="H10" s="6">
        <v>10000</v>
      </c>
      <c r="I10" s="8">
        <v>44773</v>
      </c>
      <c r="J10" s="6"/>
      <c r="K10" s="16"/>
    </row>
    <row r="11" spans="1:11">
      <c r="A11" s="15">
        <f t="shared" si="0"/>
        <v>10</v>
      </c>
      <c r="B11" s="6" t="s">
        <v>15</v>
      </c>
      <c r="C11" s="6">
        <v>27797</v>
      </c>
      <c r="D11" s="6">
        <v>2022</v>
      </c>
      <c r="E11" s="6" t="s">
        <v>138</v>
      </c>
      <c r="F11" s="6" t="s">
        <v>26</v>
      </c>
      <c r="G11" s="6" t="s">
        <v>39</v>
      </c>
      <c r="H11" s="6">
        <v>10000</v>
      </c>
      <c r="I11" s="8">
        <v>44773</v>
      </c>
      <c r="J11" s="6"/>
      <c r="K11" s="16"/>
    </row>
    <row r="12" spans="1:11">
      <c r="A12" s="15">
        <f t="shared" si="0"/>
        <v>11</v>
      </c>
      <c r="B12" s="6" t="s">
        <v>15</v>
      </c>
      <c r="C12" s="6">
        <v>31154</v>
      </c>
      <c r="D12" s="6">
        <v>2021</v>
      </c>
      <c r="E12" s="6" t="s">
        <v>45</v>
      </c>
      <c r="F12" s="6" t="s">
        <v>12</v>
      </c>
      <c r="G12" s="6" t="s">
        <v>39</v>
      </c>
      <c r="H12" s="6">
        <v>5000</v>
      </c>
      <c r="I12" s="8">
        <v>44804</v>
      </c>
      <c r="J12" s="6"/>
      <c r="K12" s="16"/>
    </row>
    <row r="13" spans="1:11">
      <c r="A13" s="15">
        <f t="shared" si="0"/>
        <v>12</v>
      </c>
      <c r="B13" s="6" t="s">
        <v>33</v>
      </c>
      <c r="C13" s="6">
        <v>504</v>
      </c>
      <c r="D13" s="6">
        <v>2022</v>
      </c>
      <c r="E13" s="6" t="s">
        <v>45</v>
      </c>
      <c r="F13" s="6" t="s">
        <v>26</v>
      </c>
      <c r="G13" s="6" t="s">
        <v>39</v>
      </c>
      <c r="H13" s="6">
        <v>10000</v>
      </c>
      <c r="I13" s="8">
        <v>44804</v>
      </c>
      <c r="J13" s="6"/>
      <c r="K13" s="16"/>
    </row>
    <row r="14" spans="1:11">
      <c r="A14" s="15">
        <f t="shared" si="0"/>
        <v>13</v>
      </c>
      <c r="B14" s="6" t="s">
        <v>15</v>
      </c>
      <c r="C14" s="6">
        <v>26271</v>
      </c>
      <c r="D14" s="6">
        <v>2022</v>
      </c>
      <c r="E14" s="6" t="s">
        <v>45</v>
      </c>
      <c r="F14" s="6" t="s">
        <v>26</v>
      </c>
      <c r="G14" s="6" t="s">
        <v>39</v>
      </c>
      <c r="H14" s="6">
        <v>10000</v>
      </c>
      <c r="I14" s="8">
        <v>44804</v>
      </c>
      <c r="J14" s="6"/>
      <c r="K14" s="16"/>
    </row>
    <row r="15" spans="1:11">
      <c r="A15" s="15">
        <f t="shared" si="0"/>
        <v>14</v>
      </c>
      <c r="B15" s="6" t="s">
        <v>15</v>
      </c>
      <c r="C15" s="6">
        <v>32522</v>
      </c>
      <c r="D15" s="6">
        <v>2022</v>
      </c>
      <c r="E15" s="6" t="s">
        <v>45</v>
      </c>
      <c r="F15" s="6" t="s">
        <v>12</v>
      </c>
      <c r="G15" s="6" t="s">
        <v>39</v>
      </c>
      <c r="H15" s="6">
        <v>5000</v>
      </c>
      <c r="I15" s="8">
        <v>44804</v>
      </c>
      <c r="J15" s="6"/>
      <c r="K15" s="16"/>
    </row>
    <row r="16" spans="1:11">
      <c r="A16" s="15">
        <f t="shared" si="0"/>
        <v>15</v>
      </c>
      <c r="B16" s="6" t="s">
        <v>33</v>
      </c>
      <c r="C16" s="6">
        <v>1288</v>
      </c>
      <c r="D16" s="6">
        <v>2022</v>
      </c>
      <c r="E16" s="6" t="s">
        <v>143</v>
      </c>
      <c r="F16" s="6" t="s">
        <v>26</v>
      </c>
      <c r="G16" s="6" t="s">
        <v>39</v>
      </c>
      <c r="H16" s="6">
        <v>10000</v>
      </c>
      <c r="I16" s="8">
        <v>44834</v>
      </c>
      <c r="J16" s="6"/>
      <c r="K16" s="16"/>
    </row>
    <row r="17" spans="1:11">
      <c r="A17" s="15">
        <f t="shared" si="0"/>
        <v>16</v>
      </c>
      <c r="B17" s="6" t="s">
        <v>15</v>
      </c>
      <c r="C17" s="6">
        <v>27448</v>
      </c>
      <c r="D17" s="6">
        <v>2022</v>
      </c>
      <c r="E17" s="6" t="s">
        <v>143</v>
      </c>
      <c r="F17" s="6" t="s">
        <v>24</v>
      </c>
      <c r="G17" s="6" t="s">
        <v>39</v>
      </c>
      <c r="H17" s="6">
        <v>12000</v>
      </c>
      <c r="I17" s="8">
        <v>44834</v>
      </c>
      <c r="J17" s="6"/>
      <c r="K17" s="16"/>
    </row>
    <row r="18" spans="1:11">
      <c r="A18" s="15">
        <f t="shared" si="0"/>
        <v>17</v>
      </c>
      <c r="B18" s="6" t="s">
        <v>15</v>
      </c>
      <c r="C18" s="6">
        <v>35242</v>
      </c>
      <c r="D18" s="6">
        <v>2022</v>
      </c>
      <c r="E18" s="6" t="s">
        <v>143</v>
      </c>
      <c r="F18" s="6" t="s">
        <v>32</v>
      </c>
      <c r="G18" s="6" t="s">
        <v>39</v>
      </c>
      <c r="H18" s="6">
        <v>2500</v>
      </c>
      <c r="I18" s="8">
        <v>44834</v>
      </c>
      <c r="J18" s="6"/>
      <c r="K18" s="16"/>
    </row>
    <row r="19" spans="1:11">
      <c r="A19" s="15">
        <f t="shared" si="0"/>
        <v>18</v>
      </c>
      <c r="B19" s="6" t="s">
        <v>15</v>
      </c>
      <c r="C19" s="6">
        <v>43766</v>
      </c>
      <c r="D19" s="6">
        <v>2017</v>
      </c>
      <c r="E19" s="6" t="s">
        <v>48</v>
      </c>
      <c r="F19" s="6" t="s">
        <v>112</v>
      </c>
      <c r="G19" s="6" t="s">
        <v>39</v>
      </c>
      <c r="H19" s="6">
        <v>10000</v>
      </c>
      <c r="I19" s="8">
        <v>44882</v>
      </c>
      <c r="J19" s="6"/>
      <c r="K19" s="16"/>
    </row>
    <row r="20" spans="1:11">
      <c r="A20" s="15">
        <f t="shared" si="0"/>
        <v>19</v>
      </c>
      <c r="B20" s="6" t="s">
        <v>15</v>
      </c>
      <c r="C20" s="6" t="s">
        <v>57</v>
      </c>
      <c r="D20" s="6">
        <v>2020</v>
      </c>
      <c r="E20" s="6" t="s">
        <v>48</v>
      </c>
      <c r="F20" s="6" t="s">
        <v>58</v>
      </c>
      <c r="G20" s="6" t="s">
        <v>39</v>
      </c>
      <c r="H20" s="6">
        <v>10000</v>
      </c>
      <c r="I20" s="8">
        <v>44882</v>
      </c>
      <c r="J20" s="6"/>
      <c r="K20" s="16"/>
    </row>
    <row r="21" spans="1:11">
      <c r="A21" s="15">
        <f t="shared" si="0"/>
        <v>20</v>
      </c>
      <c r="B21" s="6" t="s">
        <v>66</v>
      </c>
      <c r="C21" s="6">
        <v>31154</v>
      </c>
      <c r="D21" s="6">
        <v>2021</v>
      </c>
      <c r="E21" s="6" t="s">
        <v>48</v>
      </c>
      <c r="F21" s="6" t="s">
        <v>124</v>
      </c>
      <c r="G21" s="6" t="s">
        <v>39</v>
      </c>
      <c r="H21" s="6">
        <v>500</v>
      </c>
      <c r="I21" s="8">
        <v>44882</v>
      </c>
      <c r="J21" s="6"/>
      <c r="K21" s="16"/>
    </row>
    <row r="22" spans="1:11">
      <c r="A22" s="15">
        <f t="shared" si="0"/>
        <v>21</v>
      </c>
      <c r="B22" s="6" t="s">
        <v>15</v>
      </c>
      <c r="C22" s="6" t="s">
        <v>133</v>
      </c>
      <c r="D22" s="6">
        <v>2021</v>
      </c>
      <c r="E22" s="6" t="s">
        <v>48</v>
      </c>
      <c r="F22" s="6" t="s">
        <v>134</v>
      </c>
      <c r="G22" s="6" t="s">
        <v>39</v>
      </c>
      <c r="H22" s="6">
        <v>10000</v>
      </c>
      <c r="I22" s="8">
        <v>44882</v>
      </c>
      <c r="J22" s="6"/>
      <c r="K22" s="16"/>
    </row>
    <row r="23" spans="1:11">
      <c r="A23" s="15">
        <f t="shared" si="0"/>
        <v>22</v>
      </c>
      <c r="B23" s="6" t="s">
        <v>59</v>
      </c>
      <c r="C23" s="6" t="s">
        <v>59</v>
      </c>
      <c r="D23" s="6">
        <v>2022</v>
      </c>
      <c r="E23" s="6" t="s">
        <v>48</v>
      </c>
      <c r="F23" s="6" t="s">
        <v>68</v>
      </c>
      <c r="G23" s="6" t="s">
        <v>39</v>
      </c>
      <c r="H23" s="6">
        <v>10000</v>
      </c>
      <c r="I23" s="8">
        <v>44882</v>
      </c>
      <c r="J23" s="6"/>
      <c r="K23" s="16"/>
    </row>
    <row r="24" spans="1:11">
      <c r="A24" s="17">
        <f t="shared" si="0"/>
        <v>23</v>
      </c>
      <c r="B24" s="18" t="s">
        <v>15</v>
      </c>
      <c r="C24" s="18" t="s">
        <v>55</v>
      </c>
      <c r="D24" s="18">
        <v>2022</v>
      </c>
      <c r="E24" s="18" t="s">
        <v>48</v>
      </c>
      <c r="F24" s="18" t="s">
        <v>56</v>
      </c>
      <c r="G24" s="18" t="s">
        <v>39</v>
      </c>
      <c r="H24" s="18">
        <v>10000</v>
      </c>
      <c r="I24" s="19">
        <v>44882</v>
      </c>
      <c r="J24" s="18"/>
      <c r="K24" s="20"/>
    </row>
    <row r="25" spans="1:11" ht="15.75" thickBot="1">
      <c r="A25" s="35" t="s">
        <v>149</v>
      </c>
      <c r="B25" s="36"/>
      <c r="C25" s="36"/>
      <c r="D25" s="36"/>
      <c r="E25" s="36"/>
      <c r="F25" s="36"/>
      <c r="G25" s="37"/>
      <c r="H25" s="28">
        <f>SUBTOTAL(109,Table11[AMOUNT])</f>
        <v>187000</v>
      </c>
      <c r="I25" s="29"/>
      <c r="J25" s="30"/>
      <c r="K25" s="31"/>
    </row>
  </sheetData>
  <mergeCells count="1">
    <mergeCell ref="A25:G25"/>
  </mergeCells>
  <pageMargins left="0.7" right="0.7" top="0.75" bottom="0.75" header="0.3" footer="0.3"/>
  <pageSetup paperSize="9" scale="70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workbookViewId="0">
      <selection activeCell="H11" sqref="H11"/>
    </sheetView>
  </sheetViews>
  <sheetFormatPr defaultRowHeight="15"/>
  <cols>
    <col min="1" max="1" width="5.42578125" bestFit="1" customWidth="1"/>
    <col min="2" max="2" width="15" bestFit="1" customWidth="1"/>
    <col min="3" max="3" width="8.7109375" bestFit="1" customWidth="1"/>
    <col min="4" max="4" width="5.5703125" bestFit="1" customWidth="1"/>
    <col min="5" max="5" width="8" bestFit="1" customWidth="1"/>
    <col min="6" max="6" width="39" bestFit="1" customWidth="1"/>
    <col min="7" max="7" width="18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5">
        <v>1</v>
      </c>
      <c r="B2" s="6" t="s">
        <v>20</v>
      </c>
      <c r="C2" s="6">
        <v>44</v>
      </c>
      <c r="D2" s="6">
        <v>2022</v>
      </c>
      <c r="E2" s="6" t="s">
        <v>137</v>
      </c>
      <c r="F2" s="6" t="s">
        <v>26</v>
      </c>
      <c r="G2" s="6" t="s">
        <v>30</v>
      </c>
      <c r="H2" s="6">
        <v>10000</v>
      </c>
      <c r="I2" s="8">
        <v>44867</v>
      </c>
      <c r="J2" s="6"/>
      <c r="K2" s="16"/>
    </row>
    <row r="3" spans="1:11">
      <c r="A3" s="15">
        <f>A2+1</f>
        <v>2</v>
      </c>
      <c r="B3" s="6" t="s">
        <v>15</v>
      </c>
      <c r="C3" s="6">
        <v>15539</v>
      </c>
      <c r="D3" s="6">
        <v>2022</v>
      </c>
      <c r="E3" s="6" t="s">
        <v>137</v>
      </c>
      <c r="F3" s="6" t="s">
        <v>26</v>
      </c>
      <c r="G3" s="6" t="s">
        <v>30</v>
      </c>
      <c r="H3" s="6">
        <v>10000</v>
      </c>
      <c r="I3" s="8">
        <v>44867</v>
      </c>
      <c r="J3" s="6"/>
      <c r="K3" s="16"/>
    </row>
    <row r="4" spans="1:11">
      <c r="A4" s="15">
        <f t="shared" ref="A4:A13" si="0">A3+1</f>
        <v>3</v>
      </c>
      <c r="B4" s="6" t="s">
        <v>15</v>
      </c>
      <c r="C4" s="6">
        <v>17102</v>
      </c>
      <c r="D4" s="6">
        <v>2022</v>
      </c>
      <c r="E4" s="6" t="s">
        <v>137</v>
      </c>
      <c r="F4" s="6" t="s">
        <v>26</v>
      </c>
      <c r="G4" s="6" t="s">
        <v>30</v>
      </c>
      <c r="H4" s="6">
        <v>10000</v>
      </c>
      <c r="I4" s="8">
        <v>44867</v>
      </c>
      <c r="J4" s="6"/>
      <c r="K4" s="16"/>
    </row>
    <row r="5" spans="1:11">
      <c r="A5" s="15">
        <f t="shared" si="0"/>
        <v>4</v>
      </c>
      <c r="B5" s="6" t="s">
        <v>15</v>
      </c>
      <c r="C5" s="6">
        <v>22323</v>
      </c>
      <c r="D5" s="6">
        <v>2022</v>
      </c>
      <c r="E5" s="6" t="s">
        <v>137</v>
      </c>
      <c r="F5" s="6" t="s">
        <v>24</v>
      </c>
      <c r="G5" s="6" t="s">
        <v>30</v>
      </c>
      <c r="H5" s="6">
        <v>12000</v>
      </c>
      <c r="I5" s="8">
        <v>44867</v>
      </c>
      <c r="J5" s="6"/>
      <c r="K5" s="16"/>
    </row>
    <row r="6" spans="1:11">
      <c r="A6" s="15">
        <f t="shared" si="0"/>
        <v>5</v>
      </c>
      <c r="B6" s="6" t="s">
        <v>11</v>
      </c>
      <c r="C6" s="6">
        <v>2798</v>
      </c>
      <c r="D6" s="6">
        <v>2004</v>
      </c>
      <c r="E6" s="6" t="s">
        <v>138</v>
      </c>
      <c r="F6" s="6" t="s">
        <v>12</v>
      </c>
      <c r="G6" s="6" t="s">
        <v>30</v>
      </c>
      <c r="H6" s="6">
        <v>5000</v>
      </c>
      <c r="I6" s="8">
        <v>44773</v>
      </c>
      <c r="J6" s="6"/>
      <c r="K6" s="16"/>
    </row>
    <row r="7" spans="1:11">
      <c r="A7" s="15">
        <f t="shared" si="0"/>
        <v>6</v>
      </c>
      <c r="B7" s="6" t="s">
        <v>15</v>
      </c>
      <c r="C7" s="6">
        <v>26006</v>
      </c>
      <c r="D7" s="6">
        <v>2022</v>
      </c>
      <c r="E7" s="6" t="s">
        <v>138</v>
      </c>
      <c r="F7" s="6" t="s">
        <v>26</v>
      </c>
      <c r="G7" s="6" t="s">
        <v>30</v>
      </c>
      <c r="H7" s="6">
        <v>10000</v>
      </c>
      <c r="I7" s="8">
        <v>44773</v>
      </c>
      <c r="J7" s="6"/>
      <c r="K7" s="16"/>
    </row>
    <row r="8" spans="1:11">
      <c r="A8" s="15">
        <f t="shared" si="0"/>
        <v>7</v>
      </c>
      <c r="B8" s="6" t="s">
        <v>15</v>
      </c>
      <c r="C8" s="6">
        <v>3872</v>
      </c>
      <c r="D8" s="6">
        <v>2006</v>
      </c>
      <c r="E8" s="6" t="s">
        <v>45</v>
      </c>
      <c r="F8" s="6" t="s">
        <v>12</v>
      </c>
      <c r="G8" s="6" t="s">
        <v>30</v>
      </c>
      <c r="H8" s="6">
        <v>5000</v>
      </c>
      <c r="I8" s="8">
        <v>44804</v>
      </c>
      <c r="J8" s="6"/>
      <c r="K8" s="16"/>
    </row>
    <row r="9" spans="1:11">
      <c r="A9" s="15">
        <f t="shared" si="0"/>
        <v>8</v>
      </c>
      <c r="B9" s="6" t="s">
        <v>15</v>
      </c>
      <c r="C9" s="6">
        <v>26006</v>
      </c>
      <c r="D9" s="6">
        <v>2022</v>
      </c>
      <c r="E9" s="6" t="s">
        <v>45</v>
      </c>
      <c r="F9" s="6" t="s">
        <v>26</v>
      </c>
      <c r="G9" s="6" t="s">
        <v>30</v>
      </c>
      <c r="H9" s="6">
        <v>10000</v>
      </c>
      <c r="I9" s="8">
        <v>44804</v>
      </c>
      <c r="J9" s="6"/>
      <c r="K9" s="16"/>
    </row>
    <row r="10" spans="1:11">
      <c r="A10" s="15">
        <f t="shared" si="0"/>
        <v>9</v>
      </c>
      <c r="B10" s="6" t="s">
        <v>15</v>
      </c>
      <c r="C10" s="6">
        <v>30086</v>
      </c>
      <c r="D10" s="6">
        <v>2012</v>
      </c>
      <c r="E10" s="6" t="s">
        <v>143</v>
      </c>
      <c r="F10" s="6" t="s">
        <v>12</v>
      </c>
      <c r="G10" s="6" t="s">
        <v>30</v>
      </c>
      <c r="H10" s="6">
        <v>5000</v>
      </c>
      <c r="I10" s="8">
        <v>44834</v>
      </c>
      <c r="J10" s="6"/>
      <c r="K10" s="16"/>
    </row>
    <row r="11" spans="1:11">
      <c r="A11" s="15">
        <f t="shared" si="0"/>
        <v>10</v>
      </c>
      <c r="B11" s="6" t="s">
        <v>15</v>
      </c>
      <c r="C11" s="6">
        <v>26055</v>
      </c>
      <c r="D11" s="6">
        <v>2022</v>
      </c>
      <c r="E11" s="6" t="s">
        <v>143</v>
      </c>
      <c r="F11" s="6" t="s">
        <v>26</v>
      </c>
      <c r="G11" s="6" t="s">
        <v>30</v>
      </c>
      <c r="H11" s="6">
        <v>10000</v>
      </c>
      <c r="I11" s="8">
        <v>44834</v>
      </c>
      <c r="J11" s="6"/>
      <c r="K11" s="16"/>
    </row>
    <row r="12" spans="1:11">
      <c r="A12" s="15">
        <f t="shared" si="0"/>
        <v>11</v>
      </c>
      <c r="B12" s="6" t="s">
        <v>66</v>
      </c>
      <c r="C12" s="6">
        <v>104</v>
      </c>
      <c r="D12" s="6">
        <v>2018</v>
      </c>
      <c r="E12" s="6" t="s">
        <v>48</v>
      </c>
      <c r="F12" s="6" t="s">
        <v>67</v>
      </c>
      <c r="G12" s="6" t="s">
        <v>30</v>
      </c>
      <c r="H12" s="6">
        <v>500</v>
      </c>
      <c r="I12" s="8">
        <v>44882</v>
      </c>
      <c r="J12" s="6"/>
      <c r="K12" s="16"/>
    </row>
    <row r="13" spans="1:11">
      <c r="A13" s="17">
        <f t="shared" si="0"/>
        <v>12</v>
      </c>
      <c r="B13" s="18" t="s">
        <v>59</v>
      </c>
      <c r="C13" s="18" t="s">
        <v>59</v>
      </c>
      <c r="D13" s="18">
        <v>2022</v>
      </c>
      <c r="E13" s="18" t="s">
        <v>48</v>
      </c>
      <c r="F13" s="18" t="s">
        <v>97</v>
      </c>
      <c r="G13" s="18" t="s">
        <v>30</v>
      </c>
      <c r="H13" s="18">
        <v>10000</v>
      </c>
      <c r="I13" s="19">
        <v>44882</v>
      </c>
      <c r="J13" s="18"/>
      <c r="K13" s="20"/>
    </row>
    <row r="14" spans="1:11" ht="15.75" thickBot="1">
      <c r="A14" s="35" t="s">
        <v>149</v>
      </c>
      <c r="B14" s="36"/>
      <c r="C14" s="36"/>
      <c r="D14" s="36"/>
      <c r="E14" s="36"/>
      <c r="F14" s="36"/>
      <c r="G14" s="37"/>
      <c r="H14" s="28">
        <f>SUBTOTAL(109,Table12[AMOUNT])</f>
        <v>97500</v>
      </c>
      <c r="I14" s="29"/>
      <c r="J14" s="30"/>
      <c r="K14" s="31"/>
    </row>
  </sheetData>
  <mergeCells count="1">
    <mergeCell ref="A14:G14"/>
  </mergeCells>
  <pageMargins left="0.7" right="0.7" top="0.75" bottom="0.75" header="0.3" footer="0.3"/>
  <pageSetup paperSize="9" scale="73"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"/>
  <sheetViews>
    <sheetView workbookViewId="0">
      <selection activeCell="K5" sqref="K5"/>
    </sheetView>
  </sheetViews>
  <sheetFormatPr defaultRowHeight="15"/>
  <cols>
    <col min="1" max="1" width="5.42578125" bestFit="1" customWidth="1"/>
    <col min="2" max="2" width="8.140625" bestFit="1" customWidth="1"/>
    <col min="3" max="3" width="8.7109375" bestFit="1" customWidth="1"/>
    <col min="4" max="4" width="5.5703125" bestFit="1" customWidth="1"/>
    <col min="5" max="5" width="8" bestFit="1" customWidth="1"/>
    <col min="6" max="6" width="26.140625" bestFit="1" customWidth="1"/>
    <col min="7" max="7" width="8.5703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5">
        <v>1</v>
      </c>
      <c r="B2" s="6" t="s">
        <v>15</v>
      </c>
      <c r="C2" s="6">
        <v>6361</v>
      </c>
      <c r="D2" s="6">
        <v>2022</v>
      </c>
      <c r="E2" s="6" t="s">
        <v>137</v>
      </c>
      <c r="F2" s="6" t="s">
        <v>24</v>
      </c>
      <c r="G2" s="6" t="s">
        <v>35</v>
      </c>
      <c r="H2" s="6">
        <v>12000</v>
      </c>
      <c r="I2" s="8">
        <v>44867</v>
      </c>
      <c r="J2" s="6"/>
      <c r="K2" s="16"/>
    </row>
    <row r="3" spans="1:11">
      <c r="A3" s="15">
        <f>A2+1</f>
        <v>2</v>
      </c>
      <c r="B3" s="6" t="s">
        <v>15</v>
      </c>
      <c r="C3" s="6">
        <v>15569</v>
      </c>
      <c r="D3" s="6">
        <v>2022</v>
      </c>
      <c r="E3" s="6" t="s">
        <v>137</v>
      </c>
      <c r="F3" s="6" t="s">
        <v>24</v>
      </c>
      <c r="G3" s="6" t="s">
        <v>35</v>
      </c>
      <c r="H3" s="6">
        <v>12000</v>
      </c>
      <c r="I3" s="8">
        <v>44867</v>
      </c>
      <c r="J3" s="6"/>
      <c r="K3" s="16"/>
    </row>
    <row r="4" spans="1:11">
      <c r="A4" s="15">
        <f t="shared" ref="A4:A10" si="0">A3+1</f>
        <v>3</v>
      </c>
      <c r="B4" s="6" t="s">
        <v>15</v>
      </c>
      <c r="C4" s="6">
        <v>18329</v>
      </c>
      <c r="D4" s="6">
        <v>2022</v>
      </c>
      <c r="E4" s="6" t="s">
        <v>137</v>
      </c>
      <c r="F4" s="6" t="s">
        <v>26</v>
      </c>
      <c r="G4" s="6" t="s">
        <v>35</v>
      </c>
      <c r="H4" s="6">
        <v>10000</v>
      </c>
      <c r="I4" s="8">
        <v>44867</v>
      </c>
      <c r="J4" s="6"/>
      <c r="K4" s="16"/>
    </row>
    <row r="5" spans="1:11">
      <c r="A5" s="15">
        <f t="shared" si="0"/>
        <v>4</v>
      </c>
      <c r="B5" s="6" t="s">
        <v>42</v>
      </c>
      <c r="C5" s="6">
        <v>968</v>
      </c>
      <c r="D5" s="6">
        <v>2006</v>
      </c>
      <c r="E5" s="6" t="s">
        <v>138</v>
      </c>
      <c r="F5" s="6" t="s">
        <v>12</v>
      </c>
      <c r="G5" s="6" t="s">
        <v>35</v>
      </c>
      <c r="H5" s="6">
        <v>5000</v>
      </c>
      <c r="I5" s="8">
        <v>44773</v>
      </c>
      <c r="J5" s="6"/>
      <c r="K5" s="16"/>
    </row>
    <row r="6" spans="1:11">
      <c r="A6" s="15">
        <f t="shared" si="0"/>
        <v>5</v>
      </c>
      <c r="B6" s="6" t="s">
        <v>43</v>
      </c>
      <c r="C6" s="6">
        <v>1614</v>
      </c>
      <c r="D6" s="6">
        <v>2012</v>
      </c>
      <c r="E6" s="6" t="s">
        <v>138</v>
      </c>
      <c r="F6" s="6" t="s">
        <v>12</v>
      </c>
      <c r="G6" s="6" t="s">
        <v>35</v>
      </c>
      <c r="H6" s="6">
        <v>5000</v>
      </c>
      <c r="I6" s="8">
        <v>44773</v>
      </c>
      <c r="J6" s="6"/>
      <c r="K6" s="16"/>
    </row>
    <row r="7" spans="1:11">
      <c r="A7" s="15">
        <f t="shared" si="0"/>
        <v>6</v>
      </c>
      <c r="B7" s="6" t="s">
        <v>15</v>
      </c>
      <c r="C7" s="6">
        <v>26239</v>
      </c>
      <c r="D7" s="6">
        <v>2022</v>
      </c>
      <c r="E7" s="6" t="s">
        <v>138</v>
      </c>
      <c r="F7" s="6" t="s">
        <v>24</v>
      </c>
      <c r="G7" s="6" t="s">
        <v>35</v>
      </c>
      <c r="H7" s="6">
        <v>12000</v>
      </c>
      <c r="I7" s="8">
        <v>44773</v>
      </c>
      <c r="J7" s="6"/>
      <c r="K7" s="16"/>
    </row>
    <row r="8" spans="1:11">
      <c r="A8" s="15">
        <f t="shared" si="0"/>
        <v>7</v>
      </c>
      <c r="B8" s="6" t="s">
        <v>15</v>
      </c>
      <c r="C8" s="6">
        <v>26714</v>
      </c>
      <c r="D8" s="6">
        <v>2022</v>
      </c>
      <c r="E8" s="6" t="s">
        <v>45</v>
      </c>
      <c r="F8" s="6" t="s">
        <v>24</v>
      </c>
      <c r="G8" s="6" t="s">
        <v>35</v>
      </c>
      <c r="H8" s="6">
        <v>12000</v>
      </c>
      <c r="I8" s="8">
        <v>44804</v>
      </c>
      <c r="J8" s="6"/>
      <c r="K8" s="16"/>
    </row>
    <row r="9" spans="1:11">
      <c r="A9" s="15">
        <f t="shared" si="0"/>
        <v>8</v>
      </c>
      <c r="B9" s="6" t="s">
        <v>15</v>
      </c>
      <c r="C9" s="6">
        <v>28126</v>
      </c>
      <c r="D9" s="6">
        <v>2022</v>
      </c>
      <c r="E9" s="6" t="s">
        <v>143</v>
      </c>
      <c r="F9" s="6" t="s">
        <v>24</v>
      </c>
      <c r="G9" s="6" t="s">
        <v>35</v>
      </c>
      <c r="H9" s="6">
        <v>12000</v>
      </c>
      <c r="I9" s="8">
        <v>44834</v>
      </c>
      <c r="J9" s="6"/>
      <c r="K9" s="16"/>
    </row>
    <row r="10" spans="1:11">
      <c r="A10" s="17">
        <f t="shared" si="0"/>
        <v>9</v>
      </c>
      <c r="B10" s="18" t="s">
        <v>70</v>
      </c>
      <c r="C10" s="18">
        <v>26714</v>
      </c>
      <c r="D10" s="18">
        <v>2022</v>
      </c>
      <c r="E10" s="18" t="s">
        <v>48</v>
      </c>
      <c r="F10" s="18" t="s">
        <v>106</v>
      </c>
      <c r="G10" s="18" t="s">
        <v>35</v>
      </c>
      <c r="H10" s="18">
        <v>2000</v>
      </c>
      <c r="I10" s="19">
        <v>44882</v>
      </c>
      <c r="J10" s="18"/>
      <c r="K10" s="20"/>
    </row>
    <row r="11" spans="1:11" ht="15.75" thickBot="1">
      <c r="A11" s="35" t="s">
        <v>149</v>
      </c>
      <c r="B11" s="36"/>
      <c r="C11" s="36"/>
      <c r="D11" s="36"/>
      <c r="E11" s="36"/>
      <c r="F11" s="36"/>
      <c r="G11" s="37"/>
      <c r="H11" s="28">
        <f>SUBTOTAL(109,Table13[AMOUNT])</f>
        <v>82000</v>
      </c>
      <c r="I11" s="29"/>
      <c r="J11" s="30"/>
      <c r="K11" s="31"/>
    </row>
  </sheetData>
  <mergeCells count="1">
    <mergeCell ref="A11:G11"/>
  </mergeCells>
  <pageMargins left="0.7" right="0.7" top="0.75" bottom="0.75" header="0.3" footer="0.3"/>
  <pageSetup paperSize="9" scale="88"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34" workbookViewId="0">
      <selection activeCell="I43" sqref="I43"/>
    </sheetView>
  </sheetViews>
  <sheetFormatPr defaultRowHeight="15"/>
  <cols>
    <col min="1" max="1" width="5.42578125" bestFit="1" customWidth="1"/>
    <col min="2" max="2" width="9.42578125" bestFit="1" customWidth="1"/>
    <col min="3" max="3" width="10.140625" bestFit="1" customWidth="1"/>
    <col min="4" max="4" width="5.5703125" bestFit="1" customWidth="1"/>
    <col min="5" max="5" width="8" bestFit="1" customWidth="1"/>
    <col min="6" max="6" width="66.7109375" bestFit="1" customWidth="1"/>
    <col min="7" max="7" width="9.5703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5">
        <v>1</v>
      </c>
      <c r="B2" s="6" t="s">
        <v>15</v>
      </c>
      <c r="C2" s="6">
        <v>12749</v>
      </c>
      <c r="D2" s="6">
        <v>2022</v>
      </c>
      <c r="E2" s="6" t="s">
        <v>137</v>
      </c>
      <c r="F2" s="6" t="s">
        <v>36</v>
      </c>
      <c r="G2" s="6" t="s">
        <v>37</v>
      </c>
      <c r="H2" s="6">
        <v>12000</v>
      </c>
      <c r="I2" s="8">
        <v>44867</v>
      </c>
      <c r="J2" s="6"/>
      <c r="K2" s="16"/>
    </row>
    <row r="3" spans="1:11">
      <c r="A3" s="15">
        <f>A2+1</f>
        <v>2</v>
      </c>
      <c r="B3" s="6" t="s">
        <v>15</v>
      </c>
      <c r="C3" s="6">
        <v>14904</v>
      </c>
      <c r="D3" s="6">
        <v>2022</v>
      </c>
      <c r="E3" s="6" t="s">
        <v>137</v>
      </c>
      <c r="F3" s="6" t="s">
        <v>12</v>
      </c>
      <c r="G3" s="6" t="s">
        <v>37</v>
      </c>
      <c r="H3" s="6">
        <v>5000</v>
      </c>
      <c r="I3" s="8">
        <v>44742</v>
      </c>
      <c r="J3" s="6"/>
      <c r="K3" s="16"/>
    </row>
    <row r="4" spans="1:11">
      <c r="A4" s="15">
        <f t="shared" ref="A4:A50" si="0">A3+1</f>
        <v>3</v>
      </c>
      <c r="B4" s="6" t="s">
        <v>15</v>
      </c>
      <c r="C4" s="6">
        <v>19930</v>
      </c>
      <c r="D4" s="6">
        <v>2022</v>
      </c>
      <c r="E4" s="6" t="s">
        <v>137</v>
      </c>
      <c r="F4" s="6" t="s">
        <v>24</v>
      </c>
      <c r="G4" s="6" t="s">
        <v>37</v>
      </c>
      <c r="H4" s="6">
        <v>12000</v>
      </c>
      <c r="I4" s="8">
        <v>44867</v>
      </c>
      <c r="J4" s="6"/>
      <c r="K4" s="16"/>
    </row>
    <row r="5" spans="1:11">
      <c r="A5" s="15">
        <f t="shared" si="0"/>
        <v>4</v>
      </c>
      <c r="B5" s="6" t="s">
        <v>15</v>
      </c>
      <c r="C5" s="6">
        <v>21379</v>
      </c>
      <c r="D5" s="6">
        <v>2022</v>
      </c>
      <c r="E5" s="6" t="s">
        <v>137</v>
      </c>
      <c r="F5" s="6" t="s">
        <v>24</v>
      </c>
      <c r="G5" s="6" t="s">
        <v>37</v>
      </c>
      <c r="H5" s="6">
        <v>12000</v>
      </c>
      <c r="I5" s="8">
        <v>44867</v>
      </c>
      <c r="J5" s="6"/>
      <c r="K5" s="16"/>
    </row>
    <row r="6" spans="1:11">
      <c r="A6" s="15">
        <f t="shared" si="0"/>
        <v>5</v>
      </c>
      <c r="B6" s="6" t="s">
        <v>15</v>
      </c>
      <c r="C6" s="6">
        <v>24568</v>
      </c>
      <c r="D6" s="6">
        <v>2022</v>
      </c>
      <c r="E6" s="6" t="s">
        <v>137</v>
      </c>
      <c r="F6" s="6" t="s">
        <v>32</v>
      </c>
      <c r="G6" s="6" t="s">
        <v>37</v>
      </c>
      <c r="H6" s="6">
        <v>2500</v>
      </c>
      <c r="I6" s="8">
        <v>44742</v>
      </c>
      <c r="J6" s="6"/>
      <c r="K6" s="16"/>
    </row>
    <row r="7" spans="1:11">
      <c r="A7" s="15">
        <f t="shared" si="0"/>
        <v>6</v>
      </c>
      <c r="B7" s="6" t="s">
        <v>15</v>
      </c>
      <c r="C7" s="6">
        <v>24604</v>
      </c>
      <c r="D7" s="6">
        <v>2022</v>
      </c>
      <c r="E7" s="6" t="s">
        <v>137</v>
      </c>
      <c r="F7" s="6" t="s">
        <v>32</v>
      </c>
      <c r="G7" s="6" t="s">
        <v>37</v>
      </c>
      <c r="H7" s="6">
        <v>2500</v>
      </c>
      <c r="I7" s="8">
        <v>44742</v>
      </c>
      <c r="J7" s="6"/>
      <c r="K7" s="16"/>
    </row>
    <row r="8" spans="1:11">
      <c r="A8" s="15">
        <f t="shared" si="0"/>
        <v>7</v>
      </c>
      <c r="B8" s="6" t="s">
        <v>15</v>
      </c>
      <c r="C8" s="6">
        <v>24664</v>
      </c>
      <c r="D8" s="6">
        <v>2022</v>
      </c>
      <c r="E8" s="6" t="s">
        <v>137</v>
      </c>
      <c r="F8" s="6" t="s">
        <v>32</v>
      </c>
      <c r="G8" s="6" t="s">
        <v>37</v>
      </c>
      <c r="H8" s="6">
        <v>2500</v>
      </c>
      <c r="I8" s="8">
        <v>44742</v>
      </c>
      <c r="J8" s="6"/>
      <c r="K8" s="16"/>
    </row>
    <row r="9" spans="1:11">
      <c r="A9" s="15">
        <f t="shared" si="0"/>
        <v>8</v>
      </c>
      <c r="B9" s="6" t="s">
        <v>15</v>
      </c>
      <c r="C9" s="6">
        <v>24725</v>
      </c>
      <c r="D9" s="6">
        <v>2022</v>
      </c>
      <c r="E9" s="6" t="s">
        <v>137</v>
      </c>
      <c r="F9" s="6" t="s">
        <v>32</v>
      </c>
      <c r="G9" s="6" t="s">
        <v>37</v>
      </c>
      <c r="H9" s="6">
        <v>2500</v>
      </c>
      <c r="I9" s="8">
        <v>44742</v>
      </c>
      <c r="J9" s="6"/>
      <c r="K9" s="16"/>
    </row>
    <row r="10" spans="1:11">
      <c r="A10" s="15">
        <f t="shared" si="0"/>
        <v>9</v>
      </c>
      <c r="B10" s="6" t="s">
        <v>15</v>
      </c>
      <c r="C10" s="6">
        <v>24845</v>
      </c>
      <c r="D10" s="6">
        <v>2022</v>
      </c>
      <c r="E10" s="6" t="s">
        <v>137</v>
      </c>
      <c r="F10" s="6" t="s">
        <v>32</v>
      </c>
      <c r="G10" s="6" t="s">
        <v>37</v>
      </c>
      <c r="H10" s="6">
        <v>2500</v>
      </c>
      <c r="I10" s="8">
        <v>44742</v>
      </c>
      <c r="J10" s="6"/>
      <c r="K10" s="16"/>
    </row>
    <row r="11" spans="1:11">
      <c r="A11" s="15">
        <f t="shared" si="0"/>
        <v>10</v>
      </c>
      <c r="B11" s="6" t="s">
        <v>15</v>
      </c>
      <c r="C11" s="6">
        <v>24969</v>
      </c>
      <c r="D11" s="6">
        <v>2022</v>
      </c>
      <c r="E11" s="6" t="s">
        <v>137</v>
      </c>
      <c r="F11" s="6" t="s">
        <v>32</v>
      </c>
      <c r="G11" s="6" t="s">
        <v>37</v>
      </c>
      <c r="H11" s="6">
        <v>2500</v>
      </c>
      <c r="I11" s="8">
        <v>44742</v>
      </c>
      <c r="J11" s="6"/>
      <c r="K11" s="16"/>
    </row>
    <row r="12" spans="1:11">
      <c r="A12" s="15">
        <f t="shared" si="0"/>
        <v>11</v>
      </c>
      <c r="B12" s="6" t="s">
        <v>15</v>
      </c>
      <c r="C12" s="6">
        <v>25700</v>
      </c>
      <c r="D12" s="6">
        <v>2022</v>
      </c>
      <c r="E12" s="6" t="s">
        <v>137</v>
      </c>
      <c r="F12" s="6" t="s">
        <v>32</v>
      </c>
      <c r="G12" s="6" t="s">
        <v>37</v>
      </c>
      <c r="H12" s="6">
        <v>2500</v>
      </c>
      <c r="I12" s="8">
        <v>44742</v>
      </c>
      <c r="J12" s="6"/>
      <c r="K12" s="16"/>
    </row>
    <row r="13" spans="1:11">
      <c r="A13" s="15">
        <f t="shared" si="0"/>
        <v>12</v>
      </c>
      <c r="B13" s="6" t="s">
        <v>15</v>
      </c>
      <c r="C13" s="6">
        <v>25710</v>
      </c>
      <c r="D13" s="6">
        <v>2022</v>
      </c>
      <c r="E13" s="6" t="s">
        <v>137</v>
      </c>
      <c r="F13" s="6" t="s">
        <v>32</v>
      </c>
      <c r="G13" s="6" t="s">
        <v>37</v>
      </c>
      <c r="H13" s="6">
        <v>2500</v>
      </c>
      <c r="I13" s="8">
        <v>44742</v>
      </c>
      <c r="J13" s="6"/>
      <c r="K13" s="16"/>
    </row>
    <row r="14" spans="1:11">
      <c r="A14" s="15">
        <f t="shared" si="0"/>
        <v>13</v>
      </c>
      <c r="B14" s="6" t="s">
        <v>15</v>
      </c>
      <c r="C14" s="6">
        <v>25829</v>
      </c>
      <c r="D14" s="6">
        <v>2022</v>
      </c>
      <c r="E14" s="6" t="s">
        <v>137</v>
      </c>
      <c r="F14" s="6" t="s">
        <v>32</v>
      </c>
      <c r="G14" s="6" t="s">
        <v>37</v>
      </c>
      <c r="H14" s="6">
        <v>2500</v>
      </c>
      <c r="I14" s="8">
        <v>44742</v>
      </c>
      <c r="J14" s="6"/>
      <c r="K14" s="16"/>
    </row>
    <row r="15" spans="1:11">
      <c r="A15" s="15">
        <f t="shared" si="0"/>
        <v>14</v>
      </c>
      <c r="B15" s="6" t="s">
        <v>15</v>
      </c>
      <c r="C15" s="6">
        <v>25842</v>
      </c>
      <c r="D15" s="6">
        <v>2022</v>
      </c>
      <c r="E15" s="6" t="s">
        <v>137</v>
      </c>
      <c r="F15" s="6" t="s">
        <v>32</v>
      </c>
      <c r="G15" s="6" t="s">
        <v>37</v>
      </c>
      <c r="H15" s="6">
        <v>2500</v>
      </c>
      <c r="I15" s="8">
        <v>44742</v>
      </c>
      <c r="J15" s="6"/>
      <c r="K15" s="16"/>
    </row>
    <row r="16" spans="1:11">
      <c r="A16" s="15">
        <f t="shared" si="0"/>
        <v>15</v>
      </c>
      <c r="B16" s="6" t="s">
        <v>15</v>
      </c>
      <c r="C16" s="6">
        <v>26023</v>
      </c>
      <c r="D16" s="6">
        <v>2022</v>
      </c>
      <c r="E16" s="6" t="s">
        <v>137</v>
      </c>
      <c r="F16" s="6" t="s">
        <v>32</v>
      </c>
      <c r="G16" s="6" t="s">
        <v>37</v>
      </c>
      <c r="H16" s="6">
        <v>2500</v>
      </c>
      <c r="I16" s="8">
        <v>44742</v>
      </c>
      <c r="J16" s="6"/>
      <c r="K16" s="16"/>
    </row>
    <row r="17" spans="1:11">
      <c r="A17" s="15">
        <f t="shared" si="0"/>
        <v>16</v>
      </c>
      <c r="B17" s="6" t="s">
        <v>15</v>
      </c>
      <c r="C17" s="6">
        <v>26040</v>
      </c>
      <c r="D17" s="6">
        <v>2022</v>
      </c>
      <c r="E17" s="6" t="s">
        <v>137</v>
      </c>
      <c r="F17" s="6" t="s">
        <v>32</v>
      </c>
      <c r="G17" s="6" t="s">
        <v>37</v>
      </c>
      <c r="H17" s="6">
        <v>2500</v>
      </c>
      <c r="I17" s="8">
        <v>44742</v>
      </c>
      <c r="J17" s="6"/>
      <c r="K17" s="16"/>
    </row>
    <row r="18" spans="1:11">
      <c r="A18" s="15">
        <f t="shared" si="0"/>
        <v>17</v>
      </c>
      <c r="B18" s="6" t="s">
        <v>15</v>
      </c>
      <c r="C18" s="6">
        <v>26276</v>
      </c>
      <c r="D18" s="6">
        <v>2022</v>
      </c>
      <c r="E18" s="6" t="s">
        <v>137</v>
      </c>
      <c r="F18" s="6" t="s">
        <v>32</v>
      </c>
      <c r="G18" s="6" t="s">
        <v>37</v>
      </c>
      <c r="H18" s="6">
        <v>2500</v>
      </c>
      <c r="I18" s="8">
        <v>44742</v>
      </c>
      <c r="J18" s="6"/>
      <c r="K18" s="16"/>
    </row>
    <row r="19" spans="1:11">
      <c r="A19" s="15">
        <f t="shared" si="0"/>
        <v>18</v>
      </c>
      <c r="B19" s="6" t="s">
        <v>15</v>
      </c>
      <c r="C19" s="6">
        <v>26331</v>
      </c>
      <c r="D19" s="6">
        <v>2022</v>
      </c>
      <c r="E19" s="6" t="s">
        <v>137</v>
      </c>
      <c r="F19" s="6" t="s">
        <v>32</v>
      </c>
      <c r="G19" s="6" t="s">
        <v>37</v>
      </c>
      <c r="H19" s="6">
        <v>2500</v>
      </c>
      <c r="I19" s="8">
        <v>44742</v>
      </c>
      <c r="J19" s="6"/>
      <c r="K19" s="16"/>
    </row>
    <row r="20" spans="1:11">
      <c r="A20" s="15">
        <f t="shared" si="0"/>
        <v>19</v>
      </c>
      <c r="B20" s="6" t="s">
        <v>15</v>
      </c>
      <c r="C20" s="6">
        <v>26586</v>
      </c>
      <c r="D20" s="6">
        <v>2022</v>
      </c>
      <c r="E20" s="6" t="s">
        <v>137</v>
      </c>
      <c r="F20" s="6" t="s">
        <v>32</v>
      </c>
      <c r="G20" s="6" t="s">
        <v>37</v>
      </c>
      <c r="H20" s="6">
        <v>2500</v>
      </c>
      <c r="I20" s="8">
        <v>44742</v>
      </c>
      <c r="J20" s="6"/>
      <c r="K20" s="16"/>
    </row>
    <row r="21" spans="1:11">
      <c r="A21" s="15">
        <f t="shared" si="0"/>
        <v>20</v>
      </c>
      <c r="B21" s="6" t="s">
        <v>15</v>
      </c>
      <c r="C21" s="6">
        <v>26605</v>
      </c>
      <c r="D21" s="6">
        <v>2022</v>
      </c>
      <c r="E21" s="6" t="s">
        <v>137</v>
      </c>
      <c r="F21" s="6" t="s">
        <v>32</v>
      </c>
      <c r="G21" s="6" t="s">
        <v>37</v>
      </c>
      <c r="H21" s="6">
        <v>2500</v>
      </c>
      <c r="I21" s="8">
        <v>44742</v>
      </c>
      <c r="J21" s="6"/>
      <c r="K21" s="16"/>
    </row>
    <row r="22" spans="1:11">
      <c r="A22" s="15">
        <f t="shared" si="0"/>
        <v>21</v>
      </c>
      <c r="B22" s="6" t="s">
        <v>15</v>
      </c>
      <c r="C22" s="6">
        <v>26873</v>
      </c>
      <c r="D22" s="6">
        <v>2022</v>
      </c>
      <c r="E22" s="6" t="s">
        <v>137</v>
      </c>
      <c r="F22" s="6" t="s">
        <v>32</v>
      </c>
      <c r="G22" s="6" t="s">
        <v>37</v>
      </c>
      <c r="H22" s="6">
        <v>2500</v>
      </c>
      <c r="I22" s="8">
        <v>44742</v>
      </c>
      <c r="J22" s="6"/>
      <c r="K22" s="16"/>
    </row>
    <row r="23" spans="1:11">
      <c r="A23" s="15">
        <f t="shared" si="0"/>
        <v>22</v>
      </c>
      <c r="B23" s="6" t="s">
        <v>15</v>
      </c>
      <c r="C23" s="6">
        <v>26946</v>
      </c>
      <c r="D23" s="6">
        <v>2022</v>
      </c>
      <c r="E23" s="6" t="s">
        <v>137</v>
      </c>
      <c r="F23" s="6" t="s">
        <v>32</v>
      </c>
      <c r="G23" s="6" t="s">
        <v>37</v>
      </c>
      <c r="H23" s="6">
        <v>2500</v>
      </c>
      <c r="I23" s="8">
        <v>44742</v>
      </c>
      <c r="J23" s="6"/>
      <c r="K23" s="16"/>
    </row>
    <row r="24" spans="1:11">
      <c r="A24" s="15">
        <f t="shared" si="0"/>
        <v>23</v>
      </c>
      <c r="B24" s="6" t="s">
        <v>15</v>
      </c>
      <c r="C24" s="6">
        <v>27179</v>
      </c>
      <c r="D24" s="6">
        <v>2022</v>
      </c>
      <c r="E24" s="6" t="s">
        <v>137</v>
      </c>
      <c r="F24" s="6" t="s">
        <v>32</v>
      </c>
      <c r="G24" s="6" t="s">
        <v>37</v>
      </c>
      <c r="H24" s="6">
        <v>2500</v>
      </c>
      <c r="I24" s="8">
        <v>44742</v>
      </c>
      <c r="J24" s="6"/>
      <c r="K24" s="16"/>
    </row>
    <row r="25" spans="1:11">
      <c r="A25" s="15">
        <f t="shared" si="0"/>
        <v>24</v>
      </c>
      <c r="B25" s="6" t="s">
        <v>15</v>
      </c>
      <c r="C25" s="6">
        <v>27341</v>
      </c>
      <c r="D25" s="6">
        <v>2022</v>
      </c>
      <c r="E25" s="6" t="s">
        <v>137</v>
      </c>
      <c r="F25" s="6" t="s">
        <v>32</v>
      </c>
      <c r="G25" s="6" t="s">
        <v>37</v>
      </c>
      <c r="H25" s="6">
        <v>2500</v>
      </c>
      <c r="I25" s="8">
        <v>44742</v>
      </c>
      <c r="J25" s="6"/>
      <c r="K25" s="16"/>
    </row>
    <row r="26" spans="1:11">
      <c r="A26" s="15">
        <f t="shared" si="0"/>
        <v>25</v>
      </c>
      <c r="B26" s="6" t="s">
        <v>15</v>
      </c>
      <c r="C26" s="6">
        <v>27458</v>
      </c>
      <c r="D26" s="6">
        <v>2022</v>
      </c>
      <c r="E26" s="6" t="s">
        <v>137</v>
      </c>
      <c r="F26" s="6" t="s">
        <v>32</v>
      </c>
      <c r="G26" s="6" t="s">
        <v>37</v>
      </c>
      <c r="H26" s="6">
        <v>2500</v>
      </c>
      <c r="I26" s="8">
        <v>44742</v>
      </c>
      <c r="J26" s="6"/>
      <c r="K26" s="16"/>
    </row>
    <row r="27" spans="1:11">
      <c r="A27" s="15">
        <f t="shared" si="0"/>
        <v>26</v>
      </c>
      <c r="B27" s="6" t="s">
        <v>15</v>
      </c>
      <c r="C27" s="6">
        <v>27461</v>
      </c>
      <c r="D27" s="6">
        <v>2022</v>
      </c>
      <c r="E27" s="6" t="s">
        <v>137</v>
      </c>
      <c r="F27" s="6" t="s">
        <v>32</v>
      </c>
      <c r="G27" s="6" t="s">
        <v>37</v>
      </c>
      <c r="H27" s="6">
        <v>2500</v>
      </c>
      <c r="I27" s="8">
        <v>44742</v>
      </c>
      <c r="J27" s="6"/>
      <c r="K27" s="16"/>
    </row>
    <row r="28" spans="1:11">
      <c r="A28" s="15">
        <f t="shared" si="0"/>
        <v>27</v>
      </c>
      <c r="B28" s="6" t="s">
        <v>15</v>
      </c>
      <c r="C28" s="6">
        <v>27520</v>
      </c>
      <c r="D28" s="6">
        <v>2022</v>
      </c>
      <c r="E28" s="6" t="s">
        <v>137</v>
      </c>
      <c r="F28" s="6" t="s">
        <v>32</v>
      </c>
      <c r="G28" s="6" t="s">
        <v>37</v>
      </c>
      <c r="H28" s="6">
        <v>2500</v>
      </c>
      <c r="I28" s="8">
        <v>44742</v>
      </c>
      <c r="J28" s="6"/>
      <c r="K28" s="16"/>
    </row>
    <row r="29" spans="1:11">
      <c r="A29" s="15">
        <f t="shared" si="0"/>
        <v>28</v>
      </c>
      <c r="B29" s="6" t="s">
        <v>15</v>
      </c>
      <c r="C29" s="6">
        <v>27601</v>
      </c>
      <c r="D29" s="6">
        <v>2022</v>
      </c>
      <c r="E29" s="6" t="s">
        <v>137</v>
      </c>
      <c r="F29" s="6" t="s">
        <v>32</v>
      </c>
      <c r="G29" s="6" t="s">
        <v>37</v>
      </c>
      <c r="H29" s="6">
        <v>2500</v>
      </c>
      <c r="I29" s="8">
        <v>44742</v>
      </c>
      <c r="J29" s="6"/>
      <c r="K29" s="16"/>
    </row>
    <row r="30" spans="1:11">
      <c r="A30" s="15">
        <f t="shared" si="0"/>
        <v>29</v>
      </c>
      <c r="B30" s="6" t="s">
        <v>31</v>
      </c>
      <c r="C30" s="6">
        <v>434</v>
      </c>
      <c r="D30" s="6">
        <v>2009</v>
      </c>
      <c r="E30" s="6" t="s">
        <v>138</v>
      </c>
      <c r="F30" s="6" t="s">
        <v>12</v>
      </c>
      <c r="G30" s="6" t="s">
        <v>37</v>
      </c>
      <c r="H30" s="6">
        <v>5000</v>
      </c>
      <c r="I30" s="8">
        <v>44773</v>
      </c>
      <c r="J30" s="6"/>
      <c r="K30" s="16"/>
    </row>
    <row r="31" spans="1:11">
      <c r="A31" s="15">
        <f t="shared" si="0"/>
        <v>30</v>
      </c>
      <c r="B31" s="6" t="s">
        <v>15</v>
      </c>
      <c r="C31" s="6">
        <v>24690</v>
      </c>
      <c r="D31" s="6">
        <v>2022</v>
      </c>
      <c r="E31" s="6" t="s">
        <v>138</v>
      </c>
      <c r="F31" s="6" t="s">
        <v>26</v>
      </c>
      <c r="G31" s="6" t="s">
        <v>37</v>
      </c>
      <c r="H31" s="6">
        <v>10000</v>
      </c>
      <c r="I31" s="8">
        <v>44773</v>
      </c>
      <c r="J31" s="6"/>
      <c r="K31" s="16"/>
    </row>
    <row r="32" spans="1:11">
      <c r="A32" s="15">
        <f t="shared" si="0"/>
        <v>31</v>
      </c>
      <c r="B32" s="6" t="s">
        <v>15</v>
      </c>
      <c r="C32" s="6">
        <v>28014</v>
      </c>
      <c r="D32" s="6">
        <v>2022</v>
      </c>
      <c r="E32" s="6" t="s">
        <v>138</v>
      </c>
      <c r="F32" s="6" t="s">
        <v>26</v>
      </c>
      <c r="G32" s="6" t="s">
        <v>37</v>
      </c>
      <c r="H32" s="6">
        <v>10000</v>
      </c>
      <c r="I32" s="8">
        <v>44773</v>
      </c>
      <c r="J32" s="6"/>
      <c r="K32" s="16"/>
    </row>
    <row r="33" spans="1:11">
      <c r="A33" s="15">
        <f t="shared" si="0"/>
        <v>32</v>
      </c>
      <c r="B33" s="6" t="s">
        <v>15</v>
      </c>
      <c r="C33" s="6">
        <v>28611</v>
      </c>
      <c r="D33" s="6">
        <v>2022</v>
      </c>
      <c r="E33" s="6" t="s">
        <v>138</v>
      </c>
      <c r="F33" s="6" t="s">
        <v>12</v>
      </c>
      <c r="G33" s="6" t="s">
        <v>37</v>
      </c>
      <c r="H33" s="6">
        <v>2500</v>
      </c>
      <c r="I33" s="8">
        <v>44773</v>
      </c>
      <c r="J33" s="6"/>
      <c r="K33" s="16"/>
    </row>
    <row r="34" spans="1:11">
      <c r="A34" s="15">
        <f t="shared" si="0"/>
        <v>33</v>
      </c>
      <c r="B34" s="6" t="s">
        <v>15</v>
      </c>
      <c r="C34" s="6">
        <v>28666</v>
      </c>
      <c r="D34" s="6">
        <v>2022</v>
      </c>
      <c r="E34" s="6" t="s">
        <v>138</v>
      </c>
      <c r="F34" s="6" t="s">
        <v>12</v>
      </c>
      <c r="G34" s="6" t="s">
        <v>37</v>
      </c>
      <c r="H34" s="6">
        <v>2500</v>
      </c>
      <c r="I34" s="8">
        <v>44773</v>
      </c>
      <c r="J34" s="6"/>
      <c r="K34" s="16"/>
    </row>
    <row r="35" spans="1:11">
      <c r="A35" s="15">
        <f t="shared" si="0"/>
        <v>34</v>
      </c>
      <c r="B35" s="6" t="s">
        <v>15</v>
      </c>
      <c r="C35" s="6">
        <v>28843</v>
      </c>
      <c r="D35" s="6">
        <v>2022</v>
      </c>
      <c r="E35" s="6" t="s">
        <v>138</v>
      </c>
      <c r="F35" s="6" t="s">
        <v>12</v>
      </c>
      <c r="G35" s="6" t="s">
        <v>37</v>
      </c>
      <c r="H35" s="6">
        <v>2500</v>
      </c>
      <c r="I35" s="8">
        <v>44773</v>
      </c>
      <c r="J35" s="6"/>
      <c r="K35" s="16"/>
    </row>
    <row r="36" spans="1:11">
      <c r="A36" s="15">
        <f t="shared" si="0"/>
        <v>35</v>
      </c>
      <c r="B36" s="6" t="s">
        <v>15</v>
      </c>
      <c r="C36" s="6">
        <v>29027</v>
      </c>
      <c r="D36" s="6">
        <v>2022</v>
      </c>
      <c r="E36" s="6" t="s">
        <v>138</v>
      </c>
      <c r="F36" s="6" t="s">
        <v>12</v>
      </c>
      <c r="G36" s="6" t="s">
        <v>37</v>
      </c>
      <c r="H36" s="6">
        <v>2500</v>
      </c>
      <c r="I36" s="8">
        <v>44773</v>
      </c>
      <c r="J36" s="6"/>
      <c r="K36" s="16"/>
    </row>
    <row r="37" spans="1:11">
      <c r="A37" s="15">
        <f t="shared" si="0"/>
        <v>36</v>
      </c>
      <c r="B37" s="6" t="s">
        <v>15</v>
      </c>
      <c r="C37" s="6">
        <v>29043</v>
      </c>
      <c r="D37" s="6">
        <v>2022</v>
      </c>
      <c r="E37" s="6" t="s">
        <v>138</v>
      </c>
      <c r="F37" s="6" t="s">
        <v>12</v>
      </c>
      <c r="G37" s="6" t="s">
        <v>37</v>
      </c>
      <c r="H37" s="6">
        <v>2500</v>
      </c>
      <c r="I37" s="8">
        <v>44773</v>
      </c>
      <c r="J37" s="6"/>
      <c r="K37" s="16"/>
    </row>
    <row r="38" spans="1:11">
      <c r="A38" s="15">
        <f t="shared" si="0"/>
        <v>37</v>
      </c>
      <c r="B38" s="6" t="s">
        <v>15</v>
      </c>
      <c r="C38" s="6">
        <v>29422</v>
      </c>
      <c r="D38" s="6">
        <v>2022</v>
      </c>
      <c r="E38" s="6" t="s">
        <v>138</v>
      </c>
      <c r="F38" s="6" t="s">
        <v>12</v>
      </c>
      <c r="G38" s="6" t="s">
        <v>37</v>
      </c>
      <c r="H38" s="6">
        <v>2500</v>
      </c>
      <c r="I38" s="8">
        <v>44773</v>
      </c>
      <c r="J38" s="6"/>
      <c r="K38" s="16"/>
    </row>
    <row r="39" spans="1:11">
      <c r="A39" s="15">
        <f t="shared" si="0"/>
        <v>38</v>
      </c>
      <c r="B39" s="6" t="s">
        <v>15</v>
      </c>
      <c r="C39" s="6">
        <v>30519</v>
      </c>
      <c r="D39" s="6">
        <v>2022</v>
      </c>
      <c r="E39" s="6" t="s">
        <v>138</v>
      </c>
      <c r="F39" s="6" t="s">
        <v>12</v>
      </c>
      <c r="G39" s="6" t="s">
        <v>37</v>
      </c>
      <c r="H39" s="6">
        <v>2500</v>
      </c>
      <c r="I39" s="8">
        <v>44773</v>
      </c>
      <c r="J39" s="6"/>
      <c r="K39" s="16"/>
    </row>
    <row r="40" spans="1:11">
      <c r="A40" s="15">
        <f t="shared" si="0"/>
        <v>39</v>
      </c>
      <c r="B40" s="6" t="s">
        <v>15</v>
      </c>
      <c r="C40" s="6">
        <v>31111</v>
      </c>
      <c r="D40" s="6">
        <v>2022</v>
      </c>
      <c r="E40" s="6" t="s">
        <v>138</v>
      </c>
      <c r="F40" s="6" t="s">
        <v>12</v>
      </c>
      <c r="G40" s="6" t="s">
        <v>37</v>
      </c>
      <c r="H40" s="6">
        <v>2500</v>
      </c>
      <c r="I40" s="8">
        <v>44773</v>
      </c>
      <c r="J40" s="6"/>
      <c r="K40" s="16"/>
    </row>
    <row r="41" spans="1:11">
      <c r="A41" s="15">
        <f t="shared" si="0"/>
        <v>40</v>
      </c>
      <c r="B41" s="6" t="s">
        <v>15</v>
      </c>
      <c r="C41" s="6">
        <v>27348</v>
      </c>
      <c r="D41" s="6">
        <v>2022</v>
      </c>
      <c r="E41" s="6" t="s">
        <v>45</v>
      </c>
      <c r="F41" s="6" t="s">
        <v>12</v>
      </c>
      <c r="G41" s="6" t="s">
        <v>37</v>
      </c>
      <c r="H41" s="6">
        <v>5000</v>
      </c>
      <c r="I41" s="8">
        <v>44804</v>
      </c>
      <c r="J41" s="6"/>
      <c r="K41" s="16"/>
    </row>
    <row r="42" spans="1:11">
      <c r="A42" s="15">
        <f t="shared" si="0"/>
        <v>41</v>
      </c>
      <c r="B42" s="6" t="s">
        <v>15</v>
      </c>
      <c r="C42" s="6">
        <v>27354</v>
      </c>
      <c r="D42" s="6">
        <v>2022</v>
      </c>
      <c r="E42" s="6" t="s">
        <v>45</v>
      </c>
      <c r="F42" s="6" t="s">
        <v>26</v>
      </c>
      <c r="G42" s="6" t="s">
        <v>37</v>
      </c>
      <c r="H42" s="6">
        <v>10000</v>
      </c>
      <c r="I42" s="8">
        <v>44804</v>
      </c>
      <c r="J42" s="6"/>
      <c r="K42" s="16"/>
    </row>
    <row r="43" spans="1:11">
      <c r="A43" s="15">
        <f t="shared" si="0"/>
        <v>42</v>
      </c>
      <c r="B43" s="6" t="s">
        <v>15</v>
      </c>
      <c r="C43" s="6">
        <v>28014</v>
      </c>
      <c r="D43" s="6">
        <v>2022</v>
      </c>
      <c r="E43" s="6" t="s">
        <v>45</v>
      </c>
      <c r="F43" s="6" t="s">
        <v>12</v>
      </c>
      <c r="G43" s="6" t="s">
        <v>37</v>
      </c>
      <c r="H43" s="6">
        <v>5000</v>
      </c>
      <c r="I43" s="8">
        <v>44804</v>
      </c>
      <c r="J43" s="6"/>
      <c r="K43" s="16"/>
    </row>
    <row r="44" spans="1:11">
      <c r="A44" s="15">
        <f t="shared" si="0"/>
        <v>43</v>
      </c>
      <c r="B44" s="6" t="s">
        <v>15</v>
      </c>
      <c r="C44" s="6">
        <v>28724</v>
      </c>
      <c r="D44" s="6">
        <v>2022</v>
      </c>
      <c r="E44" s="6" t="s">
        <v>45</v>
      </c>
      <c r="F44" s="6" t="s">
        <v>12</v>
      </c>
      <c r="G44" s="6" t="s">
        <v>37</v>
      </c>
      <c r="H44" s="6">
        <v>5000</v>
      </c>
      <c r="I44" s="8">
        <v>44804</v>
      </c>
      <c r="J44" s="6"/>
      <c r="K44" s="16"/>
    </row>
    <row r="45" spans="1:11">
      <c r="A45" s="15">
        <f t="shared" si="0"/>
        <v>44</v>
      </c>
      <c r="B45" s="6" t="s">
        <v>15</v>
      </c>
      <c r="C45" s="6">
        <v>31705</v>
      </c>
      <c r="D45" s="6">
        <v>2022</v>
      </c>
      <c r="E45" s="6" t="s">
        <v>45</v>
      </c>
      <c r="F45" s="6" t="s">
        <v>32</v>
      </c>
      <c r="G45" s="6" t="s">
        <v>37</v>
      </c>
      <c r="H45" s="6">
        <v>2500</v>
      </c>
      <c r="I45" s="8">
        <v>44804</v>
      </c>
      <c r="J45" s="6"/>
      <c r="K45" s="16"/>
    </row>
    <row r="46" spans="1:11">
      <c r="A46" s="15">
        <f t="shared" si="0"/>
        <v>45</v>
      </c>
      <c r="B46" s="6" t="s">
        <v>15</v>
      </c>
      <c r="C46" s="6">
        <v>30375</v>
      </c>
      <c r="D46" s="6">
        <v>2022</v>
      </c>
      <c r="E46" s="6" t="s">
        <v>143</v>
      </c>
      <c r="F46" s="6" t="s">
        <v>24</v>
      </c>
      <c r="G46" s="6" t="s">
        <v>37</v>
      </c>
      <c r="H46" s="6">
        <v>12000</v>
      </c>
      <c r="I46" s="8">
        <v>44834</v>
      </c>
      <c r="J46" s="6"/>
      <c r="K46" s="16"/>
    </row>
    <row r="47" spans="1:11">
      <c r="A47" s="15">
        <f t="shared" si="0"/>
        <v>46</v>
      </c>
      <c r="B47" s="6" t="s">
        <v>15</v>
      </c>
      <c r="C47" s="6">
        <v>33430</v>
      </c>
      <c r="D47" s="6">
        <v>2022</v>
      </c>
      <c r="E47" s="6" t="s">
        <v>143</v>
      </c>
      <c r="F47" s="6" t="s">
        <v>24</v>
      </c>
      <c r="G47" s="6" t="s">
        <v>37</v>
      </c>
      <c r="H47" s="6">
        <v>12000</v>
      </c>
      <c r="I47" s="8">
        <v>44834</v>
      </c>
      <c r="J47" s="6"/>
      <c r="K47" s="16"/>
    </row>
    <row r="48" spans="1:11">
      <c r="A48" s="15">
        <f t="shared" si="0"/>
        <v>47</v>
      </c>
      <c r="B48" s="6" t="s">
        <v>15</v>
      </c>
      <c r="C48" s="6">
        <v>16580</v>
      </c>
      <c r="D48" s="6">
        <v>2019</v>
      </c>
      <c r="E48" s="6" t="s">
        <v>48</v>
      </c>
      <c r="F48" s="6" t="s">
        <v>89</v>
      </c>
      <c r="G48" s="6" t="s">
        <v>37</v>
      </c>
      <c r="H48" s="6">
        <v>10000</v>
      </c>
      <c r="I48" s="8">
        <v>44882</v>
      </c>
      <c r="J48" s="6"/>
      <c r="K48" s="16"/>
    </row>
    <row r="49" spans="1:11">
      <c r="A49" s="15">
        <f t="shared" si="0"/>
        <v>48</v>
      </c>
      <c r="B49" s="6" t="s">
        <v>15</v>
      </c>
      <c r="C49" s="6" t="s">
        <v>62</v>
      </c>
      <c r="D49" s="6">
        <v>2021</v>
      </c>
      <c r="E49" s="6" t="s">
        <v>48</v>
      </c>
      <c r="F49" s="6" t="s">
        <v>63</v>
      </c>
      <c r="G49" s="6" t="s">
        <v>37</v>
      </c>
      <c r="H49" s="6">
        <v>10000</v>
      </c>
      <c r="I49" s="8">
        <v>44882</v>
      </c>
      <c r="J49" s="6"/>
      <c r="K49" s="16"/>
    </row>
    <row r="50" spans="1:11">
      <c r="A50" s="15">
        <f t="shared" si="0"/>
        <v>49</v>
      </c>
      <c r="B50" s="18" t="s">
        <v>73</v>
      </c>
      <c r="C50" s="18" t="s">
        <v>84</v>
      </c>
      <c r="D50" s="18">
        <v>2022</v>
      </c>
      <c r="E50" s="18" t="s">
        <v>48</v>
      </c>
      <c r="F50" s="18" t="s">
        <v>91</v>
      </c>
      <c r="G50" s="18" t="s">
        <v>37</v>
      </c>
      <c r="H50" s="18">
        <v>2000</v>
      </c>
      <c r="I50" s="19">
        <v>44882</v>
      </c>
      <c r="J50" s="18"/>
      <c r="K50" s="20"/>
    </row>
    <row r="51" spans="1:11" ht="15.75" thickBot="1">
      <c r="A51" s="35" t="s">
        <v>149</v>
      </c>
      <c r="B51" s="36"/>
      <c r="C51" s="36"/>
      <c r="D51" s="36"/>
      <c r="E51" s="36"/>
      <c r="F51" s="36"/>
      <c r="G51" s="37"/>
      <c r="H51" s="28">
        <f>SUBTOTAL(109,Table14[AMOUNT])</f>
        <v>219500</v>
      </c>
      <c r="I51" s="29"/>
      <c r="J51" s="30"/>
      <c r="K51" s="31"/>
    </row>
  </sheetData>
  <mergeCells count="1">
    <mergeCell ref="A51:G51"/>
  </mergeCells>
  <pageMargins left="0.7" right="0.7" top="0.75" bottom="0.75" header="0.3" footer="0.3"/>
  <pageSetup paperSize="9" scale="65" fitToHeight="2" orientation="landscape" r:id="rId1"/>
  <headerFooter>
    <oddFooter>Page &amp;P of &amp;N</oddFooter>
  </headerFooter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workbookViewId="0">
      <selection activeCell="J17" sqref="J17"/>
    </sheetView>
  </sheetViews>
  <sheetFormatPr defaultRowHeight="15"/>
  <cols>
    <col min="1" max="1" width="5.42578125" bestFit="1" customWidth="1"/>
    <col min="2" max="2" width="15" bestFit="1" customWidth="1"/>
    <col min="3" max="3" width="19.85546875" bestFit="1" customWidth="1"/>
    <col min="4" max="4" width="5.5703125" bestFit="1" customWidth="1"/>
    <col min="5" max="5" width="8" bestFit="1" customWidth="1"/>
    <col min="6" max="6" width="40.140625" bestFit="1" customWidth="1"/>
    <col min="7" max="7" width="11.28515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5">
        <v>1</v>
      </c>
      <c r="B2" s="6" t="s">
        <v>11</v>
      </c>
      <c r="C2" s="6">
        <v>1295</v>
      </c>
      <c r="D2" s="6">
        <v>2002</v>
      </c>
      <c r="E2" s="6" t="s">
        <v>137</v>
      </c>
      <c r="F2" s="6" t="s">
        <v>12</v>
      </c>
      <c r="G2" s="6" t="s">
        <v>13</v>
      </c>
      <c r="H2" s="6">
        <v>5000</v>
      </c>
      <c r="I2" s="8">
        <v>44742</v>
      </c>
      <c r="J2" s="6"/>
      <c r="K2" s="16"/>
    </row>
    <row r="3" spans="1:11">
      <c r="A3" s="15">
        <f>A2+1</f>
        <v>2</v>
      </c>
      <c r="B3" s="6" t="s">
        <v>11</v>
      </c>
      <c r="C3" s="6">
        <v>997</v>
      </c>
      <c r="D3" s="6">
        <v>2004</v>
      </c>
      <c r="E3" s="6" t="s">
        <v>137</v>
      </c>
      <c r="F3" s="6" t="s">
        <v>12</v>
      </c>
      <c r="G3" s="6" t="s">
        <v>13</v>
      </c>
      <c r="H3" s="6">
        <v>5000</v>
      </c>
      <c r="I3" s="8">
        <v>44742</v>
      </c>
      <c r="J3" s="6"/>
      <c r="K3" s="16"/>
    </row>
    <row r="4" spans="1:11">
      <c r="A4" s="15">
        <f t="shared" ref="A4:A14" si="0">A3+1</f>
        <v>3</v>
      </c>
      <c r="B4" s="6" t="s">
        <v>15</v>
      </c>
      <c r="C4" s="6">
        <v>8439</v>
      </c>
      <c r="D4" s="6">
        <v>2022</v>
      </c>
      <c r="E4" s="6" t="s">
        <v>137</v>
      </c>
      <c r="F4" s="6" t="s">
        <v>26</v>
      </c>
      <c r="G4" s="6" t="s">
        <v>13</v>
      </c>
      <c r="H4" s="6">
        <v>10000</v>
      </c>
      <c r="I4" s="8">
        <v>44867</v>
      </c>
      <c r="J4" s="6"/>
      <c r="K4" s="16"/>
    </row>
    <row r="5" spans="1:11">
      <c r="A5" s="15">
        <f t="shared" si="0"/>
        <v>4</v>
      </c>
      <c r="B5" s="6" t="s">
        <v>15</v>
      </c>
      <c r="C5" s="6">
        <v>9034</v>
      </c>
      <c r="D5" s="6">
        <v>2022</v>
      </c>
      <c r="E5" s="6" t="s">
        <v>137</v>
      </c>
      <c r="F5" s="6" t="s">
        <v>26</v>
      </c>
      <c r="G5" s="6" t="s">
        <v>13</v>
      </c>
      <c r="H5" s="6">
        <v>10000</v>
      </c>
      <c r="I5" s="8">
        <v>44867</v>
      </c>
      <c r="J5" s="6"/>
      <c r="K5" s="16"/>
    </row>
    <row r="6" spans="1:11">
      <c r="A6" s="15">
        <f t="shared" si="0"/>
        <v>5</v>
      </c>
      <c r="B6" s="6" t="s">
        <v>15</v>
      </c>
      <c r="C6" s="6">
        <v>10032</v>
      </c>
      <c r="D6" s="6">
        <v>2022</v>
      </c>
      <c r="E6" s="6" t="s">
        <v>137</v>
      </c>
      <c r="F6" s="6" t="s">
        <v>26</v>
      </c>
      <c r="G6" s="6" t="s">
        <v>13</v>
      </c>
      <c r="H6" s="6">
        <v>10000</v>
      </c>
      <c r="I6" s="8">
        <v>44867</v>
      </c>
      <c r="J6" s="6"/>
      <c r="K6" s="16"/>
    </row>
    <row r="7" spans="1:11">
      <c r="A7" s="15">
        <f t="shared" si="0"/>
        <v>6</v>
      </c>
      <c r="B7" s="6" t="s">
        <v>15</v>
      </c>
      <c r="C7" s="6">
        <v>25398</v>
      </c>
      <c r="D7" s="6">
        <v>2022</v>
      </c>
      <c r="E7" s="6" t="s">
        <v>138</v>
      </c>
      <c r="F7" s="6" t="s">
        <v>26</v>
      </c>
      <c r="G7" s="6" t="s">
        <v>13</v>
      </c>
      <c r="H7" s="6">
        <v>10000</v>
      </c>
      <c r="I7" s="8">
        <v>44773</v>
      </c>
      <c r="J7" s="6"/>
      <c r="K7" s="16"/>
    </row>
    <row r="8" spans="1:11">
      <c r="A8" s="15">
        <f t="shared" si="0"/>
        <v>7</v>
      </c>
      <c r="B8" s="6" t="s">
        <v>31</v>
      </c>
      <c r="C8" s="6">
        <v>924</v>
      </c>
      <c r="D8" s="6">
        <v>2019</v>
      </c>
      <c r="E8" s="6" t="s">
        <v>45</v>
      </c>
      <c r="F8" s="6" t="s">
        <v>12</v>
      </c>
      <c r="G8" s="6" t="s">
        <v>13</v>
      </c>
      <c r="H8" s="6">
        <v>5000</v>
      </c>
      <c r="I8" s="8">
        <v>44804</v>
      </c>
      <c r="J8" s="6"/>
      <c r="K8" s="16"/>
    </row>
    <row r="9" spans="1:11">
      <c r="A9" s="15">
        <f t="shared" si="0"/>
        <v>8</v>
      </c>
      <c r="B9" s="6" t="s">
        <v>15</v>
      </c>
      <c r="C9" s="6">
        <v>332</v>
      </c>
      <c r="D9" s="6">
        <v>2010</v>
      </c>
      <c r="E9" s="6" t="s">
        <v>143</v>
      </c>
      <c r="F9" s="6" t="s">
        <v>12</v>
      </c>
      <c r="G9" s="6" t="s">
        <v>13</v>
      </c>
      <c r="H9" s="6">
        <v>5000</v>
      </c>
      <c r="I9" s="8">
        <v>44834</v>
      </c>
      <c r="J9" s="6"/>
      <c r="K9" s="16"/>
    </row>
    <row r="10" spans="1:11">
      <c r="A10" s="15">
        <f t="shared" si="0"/>
        <v>9</v>
      </c>
      <c r="B10" s="6" t="s">
        <v>15</v>
      </c>
      <c r="C10" s="6">
        <v>333</v>
      </c>
      <c r="D10" s="6">
        <v>2010</v>
      </c>
      <c r="E10" s="6" t="s">
        <v>143</v>
      </c>
      <c r="F10" s="6" t="s">
        <v>12</v>
      </c>
      <c r="G10" s="6" t="s">
        <v>13</v>
      </c>
      <c r="H10" s="6">
        <v>5000</v>
      </c>
      <c r="I10" s="8">
        <v>44834</v>
      </c>
      <c r="J10" s="6"/>
      <c r="K10" s="16"/>
    </row>
    <row r="11" spans="1:11">
      <c r="A11" s="15">
        <f t="shared" si="0"/>
        <v>10</v>
      </c>
      <c r="B11" s="6" t="s">
        <v>66</v>
      </c>
      <c r="C11" s="6">
        <v>1295</v>
      </c>
      <c r="D11" s="6">
        <v>2002</v>
      </c>
      <c r="E11" s="6" t="s">
        <v>48</v>
      </c>
      <c r="F11" s="6" t="s">
        <v>118</v>
      </c>
      <c r="G11" s="6" t="s">
        <v>13</v>
      </c>
      <c r="H11" s="6">
        <v>500</v>
      </c>
      <c r="I11" s="8">
        <v>44882</v>
      </c>
      <c r="J11" s="6"/>
      <c r="K11" s="16"/>
    </row>
    <row r="12" spans="1:11">
      <c r="A12" s="15">
        <f t="shared" si="0"/>
        <v>11</v>
      </c>
      <c r="B12" s="6" t="s">
        <v>66</v>
      </c>
      <c r="C12" s="6">
        <v>997</v>
      </c>
      <c r="D12" s="6">
        <v>2004</v>
      </c>
      <c r="E12" s="6" t="s">
        <v>48</v>
      </c>
      <c r="F12" s="6" t="s">
        <v>116</v>
      </c>
      <c r="G12" s="6" t="s">
        <v>13</v>
      </c>
      <c r="H12" s="6">
        <v>500</v>
      </c>
      <c r="I12" s="8">
        <v>44882</v>
      </c>
      <c r="J12" s="6"/>
      <c r="K12" s="16"/>
    </row>
    <row r="13" spans="1:11">
      <c r="A13" s="15">
        <f t="shared" si="0"/>
        <v>12</v>
      </c>
      <c r="B13" s="6" t="s">
        <v>59</v>
      </c>
      <c r="C13" s="6" t="s">
        <v>102</v>
      </c>
      <c r="D13" s="6">
        <v>2022</v>
      </c>
      <c r="E13" s="6" t="s">
        <v>48</v>
      </c>
      <c r="F13" s="6" t="s">
        <v>103</v>
      </c>
      <c r="G13" s="6" t="s">
        <v>13</v>
      </c>
      <c r="H13" s="6">
        <v>10000</v>
      </c>
      <c r="I13" s="8">
        <v>44882</v>
      </c>
      <c r="J13" s="6"/>
      <c r="K13" s="16"/>
    </row>
    <row r="14" spans="1:11">
      <c r="A14" s="17">
        <f t="shared" si="0"/>
        <v>13</v>
      </c>
      <c r="B14" s="18" t="s">
        <v>86</v>
      </c>
      <c r="C14" s="18" t="s">
        <v>131</v>
      </c>
      <c r="D14" s="18">
        <v>2022</v>
      </c>
      <c r="E14" s="18" t="s">
        <v>48</v>
      </c>
      <c r="F14" s="18" t="s">
        <v>132</v>
      </c>
      <c r="G14" s="18" t="s">
        <v>13</v>
      </c>
      <c r="H14" s="18">
        <v>2000</v>
      </c>
      <c r="I14" s="19">
        <v>44882</v>
      </c>
      <c r="J14" s="18"/>
      <c r="K14" s="20"/>
    </row>
    <row r="15" spans="1:11" ht="15.75" thickBot="1">
      <c r="A15" s="35" t="s">
        <v>149</v>
      </c>
      <c r="B15" s="36"/>
      <c r="C15" s="36"/>
      <c r="D15" s="36"/>
      <c r="E15" s="36"/>
      <c r="F15" s="36"/>
      <c r="G15" s="37"/>
      <c r="H15" s="28">
        <f>SUBTOTAL(109,Table15[AMOUNT])</f>
        <v>78000</v>
      </c>
      <c r="I15" s="29"/>
      <c r="J15" s="30"/>
      <c r="K15" s="31"/>
    </row>
  </sheetData>
  <mergeCells count="1">
    <mergeCell ref="A15:G15"/>
  </mergeCells>
  <pageMargins left="0.7" right="0.7" top="0.75" bottom="0.75" header="0.3" footer="0.3"/>
  <pageSetup paperSize="9" scale="71"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topLeftCell="D1" workbookViewId="0">
      <selection activeCell="J19" sqref="J19"/>
    </sheetView>
  </sheetViews>
  <sheetFormatPr defaultRowHeight="15"/>
  <cols>
    <col min="1" max="1" width="5.42578125" bestFit="1" customWidth="1"/>
    <col min="2" max="2" width="15" bestFit="1" customWidth="1"/>
    <col min="3" max="3" width="15.28515625" bestFit="1" customWidth="1"/>
    <col min="4" max="4" width="5.5703125" bestFit="1" customWidth="1"/>
    <col min="5" max="5" width="8" bestFit="1" customWidth="1"/>
    <col min="6" max="6" width="78.140625" bestFit="1" customWidth="1"/>
    <col min="7" max="7" width="16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5">
        <v>1</v>
      </c>
      <c r="B2" s="6" t="s">
        <v>73</v>
      </c>
      <c r="C2" s="6" t="s">
        <v>92</v>
      </c>
      <c r="D2" s="6">
        <v>2022</v>
      </c>
      <c r="E2" s="6" t="s">
        <v>48</v>
      </c>
      <c r="F2" s="6" t="s">
        <v>93</v>
      </c>
      <c r="G2" s="6" t="s">
        <v>19</v>
      </c>
      <c r="H2" s="6">
        <v>2000</v>
      </c>
      <c r="I2" s="8">
        <v>44882</v>
      </c>
      <c r="J2" s="6"/>
      <c r="K2" s="16"/>
    </row>
    <row r="3" spans="1:11">
      <c r="A3" s="15">
        <f>A2+1</f>
        <v>2</v>
      </c>
      <c r="B3" s="6" t="s">
        <v>15</v>
      </c>
      <c r="C3" s="6" t="s">
        <v>110</v>
      </c>
      <c r="D3" s="6">
        <v>2021</v>
      </c>
      <c r="E3" s="6" t="s">
        <v>48</v>
      </c>
      <c r="F3" s="6" t="s">
        <v>111</v>
      </c>
      <c r="G3" s="6" t="s">
        <v>19</v>
      </c>
      <c r="H3" s="6">
        <v>10000</v>
      </c>
      <c r="I3" s="8">
        <v>44882</v>
      </c>
      <c r="J3" s="6"/>
      <c r="K3" s="16"/>
    </row>
    <row r="4" spans="1:11">
      <c r="A4" s="15">
        <f t="shared" ref="A4:A11" si="0">A3+1</f>
        <v>3</v>
      </c>
      <c r="B4" s="6" t="s">
        <v>66</v>
      </c>
      <c r="C4" s="6">
        <v>1016</v>
      </c>
      <c r="D4" s="6">
        <v>2018</v>
      </c>
      <c r="E4" s="6" t="s">
        <v>48</v>
      </c>
      <c r="F4" s="6" t="s">
        <v>136</v>
      </c>
      <c r="G4" s="6" t="s">
        <v>19</v>
      </c>
      <c r="H4" s="6">
        <v>500</v>
      </c>
      <c r="I4" s="8">
        <v>44882</v>
      </c>
      <c r="J4" s="6"/>
      <c r="K4" s="16"/>
    </row>
    <row r="5" spans="1:11">
      <c r="A5" s="15">
        <f t="shared" si="0"/>
        <v>4</v>
      </c>
      <c r="B5" s="6" t="s">
        <v>15</v>
      </c>
      <c r="C5" s="6">
        <v>33122</v>
      </c>
      <c r="D5" s="6">
        <v>2022</v>
      </c>
      <c r="E5" s="6" t="s">
        <v>143</v>
      </c>
      <c r="F5" s="6" t="s">
        <v>26</v>
      </c>
      <c r="G5" s="6" t="s">
        <v>19</v>
      </c>
      <c r="H5" s="6">
        <v>10000</v>
      </c>
      <c r="I5" s="8">
        <v>44834</v>
      </c>
      <c r="J5" s="6"/>
      <c r="K5" s="16"/>
    </row>
    <row r="6" spans="1:11">
      <c r="A6" s="15">
        <f t="shared" si="0"/>
        <v>5</v>
      </c>
      <c r="B6" s="6" t="s">
        <v>15</v>
      </c>
      <c r="C6" s="6">
        <v>28358</v>
      </c>
      <c r="D6" s="6">
        <v>2022</v>
      </c>
      <c r="E6" s="6" t="s">
        <v>143</v>
      </c>
      <c r="F6" s="6" t="s">
        <v>26</v>
      </c>
      <c r="G6" s="6" t="s">
        <v>19</v>
      </c>
      <c r="H6" s="6">
        <v>10000</v>
      </c>
      <c r="I6" s="8">
        <v>44834</v>
      </c>
      <c r="J6" s="6"/>
      <c r="K6" s="16"/>
    </row>
    <row r="7" spans="1:11">
      <c r="A7" s="15">
        <f t="shared" si="0"/>
        <v>6</v>
      </c>
      <c r="B7" s="6" t="s">
        <v>15</v>
      </c>
      <c r="C7" s="6">
        <v>10288</v>
      </c>
      <c r="D7" s="6">
        <v>2009</v>
      </c>
      <c r="E7" s="6" t="s">
        <v>137</v>
      </c>
      <c r="F7" s="6" t="s">
        <v>12</v>
      </c>
      <c r="G7" s="6" t="s">
        <v>19</v>
      </c>
      <c r="H7" s="6">
        <v>5000</v>
      </c>
      <c r="I7" s="8">
        <v>44742</v>
      </c>
      <c r="J7" s="6"/>
      <c r="K7" s="16"/>
    </row>
    <row r="8" spans="1:11">
      <c r="A8" s="15">
        <f t="shared" si="0"/>
        <v>7</v>
      </c>
      <c r="B8" s="6" t="s">
        <v>15</v>
      </c>
      <c r="C8" s="6">
        <v>26648</v>
      </c>
      <c r="D8" s="6">
        <v>2007</v>
      </c>
      <c r="E8" s="6" t="s">
        <v>143</v>
      </c>
      <c r="F8" s="6" t="s">
        <v>12</v>
      </c>
      <c r="G8" s="6" t="s">
        <v>19</v>
      </c>
      <c r="H8" s="6">
        <v>5000</v>
      </c>
      <c r="I8" s="8">
        <v>44834</v>
      </c>
      <c r="J8" s="6"/>
      <c r="K8" s="16"/>
    </row>
    <row r="9" spans="1:11">
      <c r="A9" s="15">
        <f t="shared" si="0"/>
        <v>8</v>
      </c>
      <c r="B9" s="6" t="s">
        <v>15</v>
      </c>
      <c r="C9" s="6">
        <v>30549</v>
      </c>
      <c r="D9" s="6">
        <v>2022</v>
      </c>
      <c r="E9" s="6" t="s">
        <v>45</v>
      </c>
      <c r="F9" s="6" t="s">
        <v>12</v>
      </c>
      <c r="G9" s="6" t="s">
        <v>19</v>
      </c>
      <c r="H9" s="6">
        <v>5000</v>
      </c>
      <c r="I9" s="8">
        <v>44804</v>
      </c>
      <c r="J9" s="6"/>
      <c r="K9" s="16"/>
    </row>
    <row r="10" spans="1:11">
      <c r="A10" s="15">
        <f t="shared" si="0"/>
        <v>9</v>
      </c>
      <c r="B10" s="6" t="s">
        <v>15</v>
      </c>
      <c r="C10" s="6">
        <v>26358</v>
      </c>
      <c r="D10" s="6">
        <v>2022</v>
      </c>
      <c r="E10" s="6" t="s">
        <v>137</v>
      </c>
      <c r="F10" s="6" t="s">
        <v>32</v>
      </c>
      <c r="G10" s="6" t="s">
        <v>19</v>
      </c>
      <c r="H10" s="6">
        <v>2500</v>
      </c>
      <c r="I10" s="8">
        <v>44742</v>
      </c>
      <c r="J10" s="6"/>
      <c r="K10" s="16"/>
    </row>
    <row r="11" spans="1:11">
      <c r="A11" s="15">
        <f t="shared" si="0"/>
        <v>10</v>
      </c>
      <c r="B11" s="18" t="s">
        <v>15</v>
      </c>
      <c r="C11" s="18">
        <v>18541</v>
      </c>
      <c r="D11" s="18">
        <v>2022</v>
      </c>
      <c r="E11" s="18" t="s">
        <v>137</v>
      </c>
      <c r="F11" s="18" t="s">
        <v>24</v>
      </c>
      <c r="G11" s="18" t="s">
        <v>19</v>
      </c>
      <c r="H11" s="18">
        <v>12000</v>
      </c>
      <c r="I11" s="19">
        <v>44867</v>
      </c>
      <c r="J11" s="18"/>
      <c r="K11" s="20"/>
    </row>
    <row r="12" spans="1:11" ht="15.75" thickBot="1">
      <c r="A12" s="35" t="s">
        <v>149</v>
      </c>
      <c r="B12" s="36"/>
      <c r="C12" s="36"/>
      <c r="D12" s="36"/>
      <c r="E12" s="36"/>
      <c r="F12" s="36"/>
      <c r="G12" s="37"/>
      <c r="H12" s="28">
        <f>SUBTOTAL(109,Table16[AMOUNT])</f>
        <v>62000</v>
      </c>
      <c r="I12" s="29"/>
      <c r="J12" s="30"/>
      <c r="K12" s="31"/>
    </row>
  </sheetData>
  <mergeCells count="1">
    <mergeCell ref="A12:G12"/>
  </mergeCells>
  <pageMargins left="0.7" right="0.7" top="0.75" bottom="0.75" header="0.3" footer="0.3"/>
  <pageSetup paperSize="9" scale="59"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workbookViewId="0">
      <selection activeCell="K21" sqref="K21"/>
    </sheetView>
  </sheetViews>
  <sheetFormatPr defaultRowHeight="15"/>
  <cols>
    <col min="1" max="1" width="5.42578125" bestFit="1" customWidth="1"/>
    <col min="2" max="2" width="5.85546875" bestFit="1" customWidth="1"/>
    <col min="3" max="3" width="9.140625" bestFit="1" customWidth="1"/>
    <col min="4" max="4" width="5.5703125" bestFit="1" customWidth="1"/>
    <col min="5" max="5" width="8" bestFit="1" customWidth="1"/>
    <col min="6" max="6" width="52.42578125" bestFit="1" customWidth="1"/>
    <col min="7" max="7" width="13.140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5">
        <v>1</v>
      </c>
      <c r="B2" s="6" t="s">
        <v>15</v>
      </c>
      <c r="C2" s="6">
        <v>20561</v>
      </c>
      <c r="D2" s="6">
        <v>2019</v>
      </c>
      <c r="E2" s="6" t="s">
        <v>137</v>
      </c>
      <c r="F2" s="6" t="s">
        <v>12</v>
      </c>
      <c r="G2" s="6" t="s">
        <v>22</v>
      </c>
      <c r="H2" s="6">
        <v>5000</v>
      </c>
      <c r="I2" s="8">
        <v>44742</v>
      </c>
      <c r="J2" s="6"/>
      <c r="K2" s="16"/>
    </row>
    <row r="3" spans="1:11">
      <c r="A3" s="15">
        <f>A2+1</f>
        <v>2</v>
      </c>
      <c r="B3" s="6" t="s">
        <v>15</v>
      </c>
      <c r="C3" s="6">
        <v>19631</v>
      </c>
      <c r="D3" s="6">
        <v>2022</v>
      </c>
      <c r="E3" s="6" t="s">
        <v>137</v>
      </c>
      <c r="F3" s="6" t="s">
        <v>24</v>
      </c>
      <c r="G3" s="6" t="s">
        <v>22</v>
      </c>
      <c r="H3" s="6">
        <v>12000</v>
      </c>
      <c r="I3" s="8">
        <v>44867</v>
      </c>
      <c r="J3" s="6"/>
      <c r="K3" s="16"/>
    </row>
    <row r="4" spans="1:11">
      <c r="A4" s="15">
        <f t="shared" ref="A4:A13" si="0">A3+1</f>
        <v>3</v>
      </c>
      <c r="B4" s="6" t="s">
        <v>15</v>
      </c>
      <c r="C4" s="6">
        <v>25822</v>
      </c>
      <c r="D4" s="6">
        <v>2022</v>
      </c>
      <c r="E4" s="6" t="s">
        <v>137</v>
      </c>
      <c r="F4" s="6" t="s">
        <v>32</v>
      </c>
      <c r="G4" s="6" t="s">
        <v>22</v>
      </c>
      <c r="H4" s="6">
        <v>2500</v>
      </c>
      <c r="I4" s="8">
        <v>44742</v>
      </c>
      <c r="J4" s="6"/>
      <c r="K4" s="16"/>
    </row>
    <row r="5" spans="1:11">
      <c r="A5" s="15">
        <f t="shared" si="0"/>
        <v>4</v>
      </c>
      <c r="B5" s="6" t="s">
        <v>15</v>
      </c>
      <c r="C5" s="6">
        <v>25963</v>
      </c>
      <c r="D5" s="6">
        <v>2022</v>
      </c>
      <c r="E5" s="6" t="s">
        <v>138</v>
      </c>
      <c r="F5" s="6" t="s">
        <v>12</v>
      </c>
      <c r="G5" s="6" t="s">
        <v>22</v>
      </c>
      <c r="H5" s="6">
        <v>2500</v>
      </c>
      <c r="I5" s="8">
        <v>44773</v>
      </c>
      <c r="J5" s="6"/>
      <c r="K5" s="16"/>
    </row>
    <row r="6" spans="1:11">
      <c r="A6" s="15">
        <f t="shared" si="0"/>
        <v>5</v>
      </c>
      <c r="B6" s="6" t="s">
        <v>31</v>
      </c>
      <c r="C6" s="6">
        <v>772</v>
      </c>
      <c r="D6" s="6">
        <v>2010</v>
      </c>
      <c r="E6" s="6" t="s">
        <v>45</v>
      </c>
      <c r="F6" s="6" t="s">
        <v>12</v>
      </c>
      <c r="G6" s="6" t="s">
        <v>22</v>
      </c>
      <c r="H6" s="6">
        <v>5000</v>
      </c>
      <c r="I6" s="8">
        <v>44804</v>
      </c>
      <c r="J6" s="6"/>
      <c r="K6" s="16"/>
    </row>
    <row r="7" spans="1:11">
      <c r="A7" s="15">
        <f t="shared" si="0"/>
        <v>6</v>
      </c>
      <c r="B7" s="6" t="s">
        <v>15</v>
      </c>
      <c r="C7" s="6">
        <v>1040</v>
      </c>
      <c r="D7" s="6">
        <v>2021</v>
      </c>
      <c r="E7" s="6" t="s">
        <v>45</v>
      </c>
      <c r="F7" s="6" t="s">
        <v>12</v>
      </c>
      <c r="G7" s="6" t="s">
        <v>22</v>
      </c>
      <c r="H7" s="6">
        <v>5000</v>
      </c>
      <c r="I7" s="8">
        <v>44804</v>
      </c>
      <c r="J7" s="6"/>
      <c r="K7" s="16"/>
    </row>
    <row r="8" spans="1:11">
      <c r="A8" s="15">
        <f t="shared" si="0"/>
        <v>7</v>
      </c>
      <c r="B8" s="6" t="s">
        <v>15</v>
      </c>
      <c r="C8" s="6">
        <v>1044</v>
      </c>
      <c r="D8" s="6">
        <v>2021</v>
      </c>
      <c r="E8" s="6" t="s">
        <v>45</v>
      </c>
      <c r="F8" s="6" t="s">
        <v>12</v>
      </c>
      <c r="G8" s="6" t="s">
        <v>22</v>
      </c>
      <c r="H8" s="6">
        <v>5000</v>
      </c>
      <c r="I8" s="8">
        <v>44804</v>
      </c>
      <c r="J8" s="6"/>
      <c r="K8" s="16"/>
    </row>
    <row r="9" spans="1:11">
      <c r="A9" s="15">
        <f t="shared" si="0"/>
        <v>8</v>
      </c>
      <c r="B9" s="6" t="s">
        <v>15</v>
      </c>
      <c r="C9" s="6">
        <v>12710</v>
      </c>
      <c r="D9" s="6">
        <v>2021</v>
      </c>
      <c r="E9" s="6" t="s">
        <v>45</v>
      </c>
      <c r="F9" s="6" t="s">
        <v>12</v>
      </c>
      <c r="G9" s="6" t="s">
        <v>22</v>
      </c>
      <c r="H9" s="6">
        <v>5000</v>
      </c>
      <c r="I9" s="8">
        <v>44804</v>
      </c>
      <c r="J9" s="6"/>
      <c r="K9" s="16"/>
    </row>
    <row r="10" spans="1:11">
      <c r="A10" s="15">
        <f t="shared" si="0"/>
        <v>9</v>
      </c>
      <c r="B10" s="6" t="s">
        <v>15</v>
      </c>
      <c r="C10" s="6">
        <v>337</v>
      </c>
      <c r="D10" s="6">
        <v>2010</v>
      </c>
      <c r="E10" s="6" t="s">
        <v>143</v>
      </c>
      <c r="F10" s="6" t="s">
        <v>12</v>
      </c>
      <c r="G10" s="6" t="s">
        <v>22</v>
      </c>
      <c r="H10" s="6">
        <v>5000</v>
      </c>
      <c r="I10" s="8">
        <v>44834</v>
      </c>
      <c r="J10" s="6"/>
      <c r="K10" s="16"/>
    </row>
    <row r="11" spans="1:11">
      <c r="A11" s="15">
        <f t="shared" si="0"/>
        <v>10</v>
      </c>
      <c r="B11" s="6" t="s">
        <v>31</v>
      </c>
      <c r="C11" s="6">
        <v>1799</v>
      </c>
      <c r="D11" s="6">
        <v>2013</v>
      </c>
      <c r="E11" s="6" t="s">
        <v>143</v>
      </c>
      <c r="F11" s="6" t="s">
        <v>12</v>
      </c>
      <c r="G11" s="6" t="s">
        <v>22</v>
      </c>
      <c r="H11" s="6">
        <v>5000</v>
      </c>
      <c r="I11" s="8">
        <v>44834</v>
      </c>
      <c r="J11" s="6"/>
      <c r="K11" s="16"/>
    </row>
    <row r="12" spans="1:11">
      <c r="A12" s="15">
        <f t="shared" si="0"/>
        <v>11</v>
      </c>
      <c r="B12" s="6" t="s">
        <v>15</v>
      </c>
      <c r="C12" s="6">
        <v>35251</v>
      </c>
      <c r="D12" s="6">
        <v>2022</v>
      </c>
      <c r="E12" s="6" t="s">
        <v>143</v>
      </c>
      <c r="F12" s="6" t="s">
        <v>32</v>
      </c>
      <c r="G12" s="6" t="s">
        <v>22</v>
      </c>
      <c r="H12" s="6">
        <v>2500</v>
      </c>
      <c r="I12" s="8">
        <v>44834</v>
      </c>
      <c r="J12" s="6"/>
      <c r="K12" s="16"/>
    </row>
    <row r="13" spans="1:11">
      <c r="A13" s="17">
        <f t="shared" si="0"/>
        <v>12</v>
      </c>
      <c r="B13" s="18" t="s">
        <v>15</v>
      </c>
      <c r="C13" s="18" t="s">
        <v>52</v>
      </c>
      <c r="D13" s="18">
        <v>2021</v>
      </c>
      <c r="E13" s="18" t="s">
        <v>48</v>
      </c>
      <c r="F13" s="18" t="s">
        <v>53</v>
      </c>
      <c r="G13" s="18" t="s">
        <v>22</v>
      </c>
      <c r="H13" s="18">
        <v>10000</v>
      </c>
      <c r="I13" s="19">
        <v>44882</v>
      </c>
      <c r="J13" s="18"/>
      <c r="K13" s="20"/>
    </row>
    <row r="14" spans="1:11" ht="15.75" thickBot="1">
      <c r="A14" s="35" t="s">
        <v>149</v>
      </c>
      <c r="B14" s="36"/>
      <c r="C14" s="36"/>
      <c r="D14" s="36"/>
      <c r="E14" s="36"/>
      <c r="F14" s="36"/>
      <c r="G14" s="37"/>
      <c r="H14" s="28">
        <f>SUBTOTAL(109,Table17[AMOUNT])</f>
        <v>64500</v>
      </c>
      <c r="I14" s="29"/>
      <c r="J14" s="30"/>
      <c r="K14" s="31"/>
    </row>
  </sheetData>
  <mergeCells count="1">
    <mergeCell ref="A14:G14"/>
  </mergeCells>
  <pageMargins left="0.7" right="0.7" top="0.75" bottom="0.75" header="0.3" footer="0.3"/>
  <pageSetup paperSize="9" scale="7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topLeftCell="A4" workbookViewId="0">
      <selection activeCell="J26" sqref="J26"/>
    </sheetView>
  </sheetViews>
  <sheetFormatPr defaultRowHeight="15"/>
  <cols>
    <col min="1" max="1" width="20.28515625" bestFit="1" customWidth="1"/>
    <col min="2" max="2" width="16.85546875" bestFit="1" customWidth="1"/>
  </cols>
  <sheetData>
    <row r="3" spans="1:2">
      <c r="A3" s="9" t="s">
        <v>139</v>
      </c>
      <c r="B3" t="s">
        <v>141</v>
      </c>
    </row>
    <row r="4" spans="1:2">
      <c r="A4" s="10" t="s">
        <v>41</v>
      </c>
      <c r="B4" s="14">
        <v>26</v>
      </c>
    </row>
    <row r="5" spans="1:2">
      <c r="A5" s="10" t="s">
        <v>44</v>
      </c>
      <c r="B5" s="14">
        <v>1</v>
      </c>
    </row>
    <row r="6" spans="1:2">
      <c r="A6" s="10" t="s">
        <v>34</v>
      </c>
      <c r="B6" s="14">
        <v>10</v>
      </c>
    </row>
    <row r="7" spans="1:2">
      <c r="A7" s="10" t="s">
        <v>28</v>
      </c>
      <c r="B7" s="14">
        <v>50</v>
      </c>
    </row>
    <row r="8" spans="1:2">
      <c r="A8" s="10" t="s">
        <v>27</v>
      </c>
      <c r="B8" s="14">
        <v>1</v>
      </c>
    </row>
    <row r="9" spans="1:2">
      <c r="A9" s="10" t="s">
        <v>115</v>
      </c>
      <c r="B9" s="14">
        <v>1</v>
      </c>
    </row>
    <row r="10" spans="1:2">
      <c r="A10" s="10" t="s">
        <v>29</v>
      </c>
      <c r="B10" s="14">
        <v>81</v>
      </c>
    </row>
    <row r="11" spans="1:2">
      <c r="A11" s="10" t="s">
        <v>38</v>
      </c>
      <c r="B11" s="14">
        <v>1</v>
      </c>
    </row>
    <row r="12" spans="1:2">
      <c r="A12" s="10" t="s">
        <v>25</v>
      </c>
      <c r="B12" s="14">
        <v>35</v>
      </c>
    </row>
    <row r="13" spans="1:2">
      <c r="A13" s="10" t="s">
        <v>16</v>
      </c>
      <c r="B13" s="14">
        <v>17</v>
      </c>
    </row>
    <row r="14" spans="1:2">
      <c r="A14" s="10" t="s">
        <v>39</v>
      </c>
      <c r="B14" s="14">
        <v>23</v>
      </c>
    </row>
    <row r="15" spans="1:2">
      <c r="A15" s="10" t="s">
        <v>30</v>
      </c>
      <c r="B15" s="14">
        <v>12</v>
      </c>
    </row>
    <row r="16" spans="1:2">
      <c r="A16" s="10" t="s">
        <v>35</v>
      </c>
      <c r="B16" s="14">
        <v>9</v>
      </c>
    </row>
    <row r="17" spans="1:2">
      <c r="A17" s="10" t="s">
        <v>37</v>
      </c>
      <c r="B17" s="14">
        <v>49</v>
      </c>
    </row>
    <row r="18" spans="1:2">
      <c r="A18" s="10" t="s">
        <v>13</v>
      </c>
      <c r="B18" s="14">
        <v>13</v>
      </c>
    </row>
    <row r="19" spans="1:2">
      <c r="A19" s="10" t="s">
        <v>19</v>
      </c>
      <c r="B19" s="14">
        <v>10</v>
      </c>
    </row>
    <row r="20" spans="1:2">
      <c r="A20" s="10" t="s">
        <v>22</v>
      </c>
      <c r="B20" s="14">
        <v>12</v>
      </c>
    </row>
    <row r="21" spans="1:2">
      <c r="A21" s="10" t="s">
        <v>18</v>
      </c>
      <c r="B21" s="14">
        <v>16</v>
      </c>
    </row>
    <row r="22" spans="1:2">
      <c r="A22" s="10" t="s">
        <v>23</v>
      </c>
      <c r="B22" s="14">
        <v>12</v>
      </c>
    </row>
    <row r="23" spans="1:2">
      <c r="A23" s="10" t="s">
        <v>46</v>
      </c>
      <c r="B23" s="14">
        <v>4</v>
      </c>
    </row>
    <row r="24" spans="1:2">
      <c r="A24" s="10" t="s">
        <v>21</v>
      </c>
      <c r="B24" s="14">
        <v>7</v>
      </c>
    </row>
    <row r="25" spans="1:2">
      <c r="A25" s="10" t="s">
        <v>14</v>
      </c>
      <c r="B25" s="14">
        <v>4</v>
      </c>
    </row>
    <row r="26" spans="1:2">
      <c r="A26" s="10" t="s">
        <v>40</v>
      </c>
      <c r="B26" s="14">
        <v>5</v>
      </c>
    </row>
    <row r="27" spans="1:2">
      <c r="A27" s="10" t="s">
        <v>146</v>
      </c>
      <c r="B27" s="14">
        <v>2</v>
      </c>
    </row>
    <row r="28" spans="1:2">
      <c r="A28" s="10" t="s">
        <v>147</v>
      </c>
      <c r="B28" s="14">
        <v>1</v>
      </c>
    </row>
    <row r="29" spans="1:2">
      <c r="A29" s="10" t="s">
        <v>148</v>
      </c>
      <c r="B29" s="14">
        <v>1</v>
      </c>
    </row>
    <row r="30" spans="1:2">
      <c r="A30" s="10" t="s">
        <v>140</v>
      </c>
      <c r="B30" s="14">
        <v>403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topLeftCell="D1" workbookViewId="0">
      <selection activeCell="H22" sqref="H22"/>
    </sheetView>
  </sheetViews>
  <sheetFormatPr defaultRowHeight="15"/>
  <cols>
    <col min="1" max="1" width="10" bestFit="1" customWidth="1"/>
    <col min="2" max="2" width="15" bestFit="1" customWidth="1"/>
    <col min="3" max="3" width="13.28515625" bestFit="1" customWidth="1"/>
    <col min="4" max="4" width="10.140625" bestFit="1" customWidth="1"/>
    <col min="5" max="5" width="12.5703125" bestFit="1" customWidth="1"/>
    <col min="6" max="6" width="40.28515625" bestFit="1" customWidth="1"/>
    <col min="7" max="7" width="15" bestFit="1" customWidth="1"/>
    <col min="8" max="9" width="14" bestFit="1" customWidth="1"/>
    <col min="10" max="10" width="23.7109375" bestFit="1" customWidth="1"/>
    <col min="11" max="11" width="44.42578125" bestFit="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5">
        <v>1</v>
      </c>
      <c r="B2" s="6" t="s">
        <v>17</v>
      </c>
      <c r="C2" s="6">
        <v>795</v>
      </c>
      <c r="D2" s="6">
        <v>2007</v>
      </c>
      <c r="E2" s="6" t="s">
        <v>137</v>
      </c>
      <c r="F2" s="6" t="s">
        <v>12</v>
      </c>
      <c r="G2" s="6" t="s">
        <v>18</v>
      </c>
      <c r="H2" s="6">
        <v>5000</v>
      </c>
      <c r="I2" s="8">
        <v>44742</v>
      </c>
      <c r="J2" s="6"/>
      <c r="K2" s="16"/>
    </row>
    <row r="3" spans="1:11">
      <c r="A3" s="15">
        <f>A2+1</f>
        <v>2</v>
      </c>
      <c r="B3" s="6" t="s">
        <v>17</v>
      </c>
      <c r="C3" s="6">
        <v>653</v>
      </c>
      <c r="D3" s="6">
        <v>2013</v>
      </c>
      <c r="E3" s="6" t="s">
        <v>137</v>
      </c>
      <c r="F3" s="6" t="s">
        <v>12</v>
      </c>
      <c r="G3" s="6" t="s">
        <v>18</v>
      </c>
      <c r="H3" s="6">
        <v>5000</v>
      </c>
      <c r="I3" s="8">
        <v>44742</v>
      </c>
      <c r="J3" s="6"/>
      <c r="K3" s="16"/>
    </row>
    <row r="4" spans="1:11">
      <c r="A4" s="15">
        <f t="shared" ref="A4:A17" si="0">A3+1</f>
        <v>3</v>
      </c>
      <c r="B4" s="6" t="s">
        <v>15</v>
      </c>
      <c r="C4" s="6">
        <v>1191</v>
      </c>
      <c r="D4" s="6">
        <v>2022</v>
      </c>
      <c r="E4" s="6" t="s">
        <v>137</v>
      </c>
      <c r="F4" s="6" t="s">
        <v>26</v>
      </c>
      <c r="G4" s="6" t="s">
        <v>18</v>
      </c>
      <c r="H4" s="6">
        <v>10000</v>
      </c>
      <c r="I4" s="8">
        <v>44867</v>
      </c>
      <c r="J4" s="6"/>
      <c r="K4" s="16"/>
    </row>
    <row r="5" spans="1:11">
      <c r="A5" s="15">
        <f t="shared" si="0"/>
        <v>4</v>
      </c>
      <c r="B5" s="6" t="s">
        <v>15</v>
      </c>
      <c r="C5" s="6">
        <v>1191</v>
      </c>
      <c r="D5" s="6">
        <v>2022</v>
      </c>
      <c r="E5" s="6" t="s">
        <v>137</v>
      </c>
      <c r="F5" s="6" t="s">
        <v>12</v>
      </c>
      <c r="G5" s="6" t="s">
        <v>18</v>
      </c>
      <c r="H5" s="6">
        <v>5000</v>
      </c>
      <c r="I5" s="8">
        <v>44742</v>
      </c>
      <c r="J5" s="6"/>
      <c r="K5" s="16"/>
    </row>
    <row r="6" spans="1:11">
      <c r="A6" s="15">
        <f t="shared" si="0"/>
        <v>5</v>
      </c>
      <c r="B6" s="6" t="s">
        <v>15</v>
      </c>
      <c r="C6" s="6">
        <v>24510</v>
      </c>
      <c r="D6" s="6">
        <v>2022</v>
      </c>
      <c r="E6" s="6" t="s">
        <v>137</v>
      </c>
      <c r="F6" s="6" t="s">
        <v>32</v>
      </c>
      <c r="G6" s="6" t="s">
        <v>18</v>
      </c>
      <c r="H6" s="6">
        <v>2500</v>
      </c>
      <c r="I6" s="8">
        <v>44742</v>
      </c>
      <c r="J6" s="6"/>
      <c r="K6" s="16"/>
    </row>
    <row r="7" spans="1:11">
      <c r="A7" s="15">
        <f t="shared" si="0"/>
        <v>6</v>
      </c>
      <c r="B7" s="6" t="s">
        <v>15</v>
      </c>
      <c r="C7" s="6">
        <v>25286</v>
      </c>
      <c r="D7" s="6">
        <v>2022</v>
      </c>
      <c r="E7" s="6" t="s">
        <v>137</v>
      </c>
      <c r="F7" s="6" t="s">
        <v>32</v>
      </c>
      <c r="G7" s="6" t="s">
        <v>18</v>
      </c>
      <c r="H7" s="6">
        <v>2500</v>
      </c>
      <c r="I7" s="8">
        <v>44742</v>
      </c>
      <c r="J7" s="6"/>
      <c r="K7" s="16"/>
    </row>
    <row r="8" spans="1:11">
      <c r="A8" s="15">
        <f t="shared" si="0"/>
        <v>7</v>
      </c>
      <c r="B8" s="6" t="s">
        <v>15</v>
      </c>
      <c r="C8" s="6">
        <v>25319</v>
      </c>
      <c r="D8" s="6">
        <v>2022</v>
      </c>
      <c r="E8" s="6" t="s">
        <v>137</v>
      </c>
      <c r="F8" s="6" t="s">
        <v>32</v>
      </c>
      <c r="G8" s="6" t="s">
        <v>18</v>
      </c>
      <c r="H8" s="6">
        <v>2500</v>
      </c>
      <c r="I8" s="8">
        <v>44742</v>
      </c>
      <c r="J8" s="6"/>
      <c r="K8" s="16"/>
    </row>
    <row r="9" spans="1:11">
      <c r="A9" s="15">
        <f t="shared" si="0"/>
        <v>8</v>
      </c>
      <c r="B9" s="6" t="s">
        <v>15</v>
      </c>
      <c r="C9" s="6">
        <v>25861</v>
      </c>
      <c r="D9" s="6">
        <v>2022</v>
      </c>
      <c r="E9" s="6" t="s">
        <v>137</v>
      </c>
      <c r="F9" s="6" t="s">
        <v>32</v>
      </c>
      <c r="G9" s="6" t="s">
        <v>18</v>
      </c>
      <c r="H9" s="6">
        <v>2500</v>
      </c>
      <c r="I9" s="8">
        <v>44742</v>
      </c>
      <c r="J9" s="6"/>
      <c r="K9" s="16"/>
    </row>
    <row r="10" spans="1:11">
      <c r="A10" s="15">
        <f t="shared" si="0"/>
        <v>9</v>
      </c>
      <c r="B10" s="6" t="s">
        <v>15</v>
      </c>
      <c r="C10" s="6">
        <v>28560</v>
      </c>
      <c r="D10" s="6">
        <v>2022</v>
      </c>
      <c r="E10" s="6" t="s">
        <v>138</v>
      </c>
      <c r="F10" s="6" t="s">
        <v>26</v>
      </c>
      <c r="G10" s="6" t="s">
        <v>18</v>
      </c>
      <c r="H10" s="6">
        <v>10000</v>
      </c>
      <c r="I10" s="8">
        <v>44773</v>
      </c>
      <c r="J10" s="6"/>
      <c r="K10" s="16"/>
    </row>
    <row r="11" spans="1:11">
      <c r="A11" s="15">
        <f t="shared" si="0"/>
        <v>10</v>
      </c>
      <c r="B11" s="6" t="s">
        <v>15</v>
      </c>
      <c r="C11" s="6">
        <v>30866</v>
      </c>
      <c r="D11" s="6">
        <v>2022</v>
      </c>
      <c r="E11" s="6" t="s">
        <v>138</v>
      </c>
      <c r="F11" s="6" t="s">
        <v>12</v>
      </c>
      <c r="G11" s="6" t="s">
        <v>18</v>
      </c>
      <c r="H11" s="6">
        <v>2500</v>
      </c>
      <c r="I11" s="8">
        <v>44773</v>
      </c>
      <c r="J11" s="6"/>
      <c r="K11" s="16"/>
    </row>
    <row r="12" spans="1:11">
      <c r="A12" s="15">
        <f t="shared" si="0"/>
        <v>11</v>
      </c>
      <c r="B12" s="6" t="s">
        <v>15</v>
      </c>
      <c r="C12" s="6">
        <v>31087</v>
      </c>
      <c r="D12" s="6">
        <v>2022</v>
      </c>
      <c r="E12" s="6" t="s">
        <v>138</v>
      </c>
      <c r="F12" s="6" t="s">
        <v>12</v>
      </c>
      <c r="G12" s="6" t="s">
        <v>18</v>
      </c>
      <c r="H12" s="6">
        <v>2500</v>
      </c>
      <c r="I12" s="8">
        <v>44773</v>
      </c>
      <c r="J12" s="6"/>
      <c r="K12" s="16"/>
    </row>
    <row r="13" spans="1:11">
      <c r="A13" s="15">
        <f t="shared" si="0"/>
        <v>12</v>
      </c>
      <c r="B13" s="6" t="s">
        <v>15</v>
      </c>
      <c r="C13" s="6">
        <v>28142</v>
      </c>
      <c r="D13" s="6">
        <v>2022</v>
      </c>
      <c r="E13" s="6" t="s">
        <v>143</v>
      </c>
      <c r="F13" s="6" t="s">
        <v>26</v>
      </c>
      <c r="G13" s="6" t="s">
        <v>18</v>
      </c>
      <c r="H13" s="6">
        <v>10000</v>
      </c>
      <c r="I13" s="8">
        <v>44834</v>
      </c>
      <c r="J13" s="6"/>
      <c r="K13" s="16"/>
    </row>
    <row r="14" spans="1:11">
      <c r="A14" s="15">
        <f t="shared" si="0"/>
        <v>13</v>
      </c>
      <c r="B14" s="6" t="s">
        <v>66</v>
      </c>
      <c r="C14" s="6">
        <v>795</v>
      </c>
      <c r="D14" s="6">
        <v>2007</v>
      </c>
      <c r="E14" s="6" t="s">
        <v>48</v>
      </c>
      <c r="F14" s="6" t="s">
        <v>122</v>
      </c>
      <c r="G14" s="6" t="s">
        <v>18</v>
      </c>
      <c r="H14" s="6">
        <v>500</v>
      </c>
      <c r="I14" s="8">
        <v>44882</v>
      </c>
      <c r="J14" s="6"/>
      <c r="K14" s="16"/>
    </row>
    <row r="15" spans="1:11">
      <c r="A15" s="15">
        <f t="shared" si="0"/>
        <v>14</v>
      </c>
      <c r="B15" s="6" t="s">
        <v>66</v>
      </c>
      <c r="C15" s="6">
        <v>653</v>
      </c>
      <c r="D15" s="6">
        <v>2013</v>
      </c>
      <c r="E15" s="6" t="s">
        <v>48</v>
      </c>
      <c r="F15" s="6" t="s">
        <v>121</v>
      </c>
      <c r="G15" s="6" t="s">
        <v>18</v>
      </c>
      <c r="H15" s="6">
        <v>500</v>
      </c>
      <c r="I15" s="8">
        <v>44882</v>
      </c>
      <c r="J15" s="6"/>
      <c r="K15" s="16"/>
    </row>
    <row r="16" spans="1:11">
      <c r="A16" s="15">
        <f t="shared" si="0"/>
        <v>15</v>
      </c>
      <c r="B16" s="6" t="s">
        <v>15</v>
      </c>
      <c r="C16" s="6">
        <v>9257</v>
      </c>
      <c r="D16" s="6">
        <v>2021</v>
      </c>
      <c r="E16" s="6" t="s">
        <v>48</v>
      </c>
      <c r="F16" s="6" t="s">
        <v>100</v>
      </c>
      <c r="G16" s="6" t="s">
        <v>18</v>
      </c>
      <c r="H16" s="6">
        <v>10000</v>
      </c>
      <c r="I16" s="8">
        <v>44882</v>
      </c>
      <c r="J16" s="6"/>
      <c r="K16" s="16"/>
    </row>
    <row r="17" spans="1:11">
      <c r="A17" s="17">
        <f t="shared" si="0"/>
        <v>16</v>
      </c>
      <c r="B17" s="18" t="s">
        <v>15</v>
      </c>
      <c r="C17" s="18">
        <v>9257</v>
      </c>
      <c r="D17" s="18">
        <v>2021</v>
      </c>
      <c r="E17" s="18" t="s">
        <v>48</v>
      </c>
      <c r="F17" s="18" t="s">
        <v>90</v>
      </c>
      <c r="G17" s="18" t="s">
        <v>18</v>
      </c>
      <c r="H17" s="18">
        <v>10000</v>
      </c>
      <c r="I17" s="19">
        <v>44882</v>
      </c>
      <c r="J17" s="18"/>
      <c r="K17" s="20"/>
    </row>
    <row r="18" spans="1:11" ht="15.75" thickBot="1">
      <c r="A18" s="35" t="s">
        <v>149</v>
      </c>
      <c r="B18" s="36"/>
      <c r="C18" s="36"/>
      <c r="D18" s="36"/>
      <c r="E18" s="36"/>
      <c r="F18" s="36"/>
      <c r="G18" s="37"/>
      <c r="H18" s="28">
        <f>SUBTOTAL(109,Table18[AMOUNT])</f>
        <v>81000</v>
      </c>
      <c r="I18" s="29"/>
      <c r="J18" s="30"/>
      <c r="K18" s="31"/>
    </row>
  </sheetData>
  <mergeCells count="1">
    <mergeCell ref="A18:G18"/>
  </mergeCells>
  <pageMargins left="0.7" right="0.7" top="0.75" bottom="0.75" header="0.3" footer="0.3"/>
  <pageSetup paperSize="9" scale="61"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workbookViewId="0">
      <selection activeCell="I23" sqref="I23"/>
    </sheetView>
  </sheetViews>
  <sheetFormatPr defaultRowHeight="15"/>
  <cols>
    <col min="1" max="1" width="5.42578125" bestFit="1" customWidth="1"/>
    <col min="2" max="2" width="5.85546875" bestFit="1" customWidth="1"/>
    <col min="3" max="3" width="10.140625" bestFit="1" customWidth="1"/>
    <col min="4" max="4" width="5.5703125" bestFit="1" customWidth="1"/>
    <col min="5" max="5" width="8" bestFit="1" customWidth="1"/>
    <col min="6" max="6" width="38.42578125" bestFit="1" customWidth="1"/>
    <col min="7" max="7" width="15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5">
        <v>1</v>
      </c>
      <c r="B2" s="6" t="s">
        <v>15</v>
      </c>
      <c r="C2" s="6">
        <v>22127</v>
      </c>
      <c r="D2" s="6">
        <v>2019</v>
      </c>
      <c r="E2" s="6" t="s">
        <v>137</v>
      </c>
      <c r="F2" s="6" t="s">
        <v>12</v>
      </c>
      <c r="G2" s="6" t="s">
        <v>23</v>
      </c>
      <c r="H2" s="6">
        <v>5000</v>
      </c>
      <c r="I2" s="8">
        <v>44742</v>
      </c>
      <c r="J2" s="6"/>
      <c r="K2" s="16"/>
    </row>
    <row r="3" spans="1:11">
      <c r="A3" s="15">
        <f>A2+1</f>
        <v>2</v>
      </c>
      <c r="B3" s="6" t="s">
        <v>15</v>
      </c>
      <c r="C3" s="6">
        <v>17523</v>
      </c>
      <c r="D3" s="6">
        <v>2022</v>
      </c>
      <c r="E3" s="6" t="s">
        <v>137</v>
      </c>
      <c r="F3" s="6" t="s">
        <v>24</v>
      </c>
      <c r="G3" s="6" t="s">
        <v>23</v>
      </c>
      <c r="H3" s="6">
        <v>12000</v>
      </c>
      <c r="I3" s="8">
        <v>44867</v>
      </c>
      <c r="J3" s="6"/>
      <c r="K3" s="16"/>
    </row>
    <row r="4" spans="1:11">
      <c r="A4" s="15">
        <f t="shared" ref="A4:A13" si="0">A3+1</f>
        <v>3</v>
      </c>
      <c r="B4" s="6" t="s">
        <v>15</v>
      </c>
      <c r="C4" s="6">
        <v>24602</v>
      </c>
      <c r="D4" s="6">
        <v>2022</v>
      </c>
      <c r="E4" s="6" t="s">
        <v>137</v>
      </c>
      <c r="F4" s="6" t="s">
        <v>32</v>
      </c>
      <c r="G4" s="6" t="s">
        <v>23</v>
      </c>
      <c r="H4" s="6">
        <v>2500</v>
      </c>
      <c r="I4" s="8">
        <v>44742</v>
      </c>
      <c r="J4" s="6"/>
      <c r="K4" s="16"/>
    </row>
    <row r="5" spans="1:11">
      <c r="A5" s="15">
        <f t="shared" si="0"/>
        <v>4</v>
      </c>
      <c r="B5" s="6" t="s">
        <v>15</v>
      </c>
      <c r="C5" s="6">
        <v>10756</v>
      </c>
      <c r="D5" s="6">
        <v>2007</v>
      </c>
      <c r="E5" s="6" t="s">
        <v>138</v>
      </c>
      <c r="F5" s="6" t="s">
        <v>12</v>
      </c>
      <c r="G5" s="6" t="s">
        <v>23</v>
      </c>
      <c r="H5" s="6">
        <v>5000</v>
      </c>
      <c r="I5" s="8">
        <v>44773</v>
      </c>
      <c r="J5" s="6"/>
      <c r="K5" s="16"/>
    </row>
    <row r="6" spans="1:11">
      <c r="A6" s="15">
        <f t="shared" si="0"/>
        <v>5</v>
      </c>
      <c r="B6" s="6" t="s">
        <v>15</v>
      </c>
      <c r="C6" s="6">
        <v>19716</v>
      </c>
      <c r="D6" s="6">
        <v>2008</v>
      </c>
      <c r="E6" s="6" t="s">
        <v>138</v>
      </c>
      <c r="F6" s="6" t="s">
        <v>12</v>
      </c>
      <c r="G6" s="6" t="s">
        <v>23</v>
      </c>
      <c r="H6" s="6">
        <v>5000</v>
      </c>
      <c r="I6" s="8">
        <v>44773</v>
      </c>
      <c r="J6" s="6"/>
      <c r="K6" s="16"/>
    </row>
    <row r="7" spans="1:11">
      <c r="A7" s="15">
        <f t="shared" si="0"/>
        <v>6</v>
      </c>
      <c r="B7" s="6" t="s">
        <v>15</v>
      </c>
      <c r="C7" s="6">
        <v>1286</v>
      </c>
      <c r="D7" s="6">
        <v>2022</v>
      </c>
      <c r="E7" s="6" t="s">
        <v>138</v>
      </c>
      <c r="F7" s="6" t="s">
        <v>12</v>
      </c>
      <c r="G7" s="6" t="s">
        <v>23</v>
      </c>
      <c r="H7" s="6">
        <v>2500</v>
      </c>
      <c r="I7" s="8">
        <v>44773</v>
      </c>
      <c r="J7" s="6"/>
      <c r="K7" s="16"/>
    </row>
    <row r="8" spans="1:11">
      <c r="A8" s="15">
        <f t="shared" si="0"/>
        <v>7</v>
      </c>
      <c r="B8" s="6" t="s">
        <v>15</v>
      </c>
      <c r="C8" s="6">
        <v>23855</v>
      </c>
      <c r="D8" s="6">
        <v>2022</v>
      </c>
      <c r="E8" s="6" t="s">
        <v>138</v>
      </c>
      <c r="F8" s="6" t="s">
        <v>24</v>
      </c>
      <c r="G8" s="6" t="s">
        <v>23</v>
      </c>
      <c r="H8" s="6">
        <v>10000</v>
      </c>
      <c r="I8" s="8">
        <v>44773</v>
      </c>
      <c r="J8" s="6"/>
      <c r="K8" s="16"/>
    </row>
    <row r="9" spans="1:11">
      <c r="A9" s="15">
        <f t="shared" si="0"/>
        <v>8</v>
      </c>
      <c r="B9" s="6" t="s">
        <v>15</v>
      </c>
      <c r="C9" s="6">
        <v>24798</v>
      </c>
      <c r="D9" s="6">
        <v>2022</v>
      </c>
      <c r="E9" s="6" t="s">
        <v>138</v>
      </c>
      <c r="F9" s="6" t="s">
        <v>26</v>
      </c>
      <c r="G9" s="6" t="s">
        <v>23</v>
      </c>
      <c r="H9" s="6">
        <v>10000</v>
      </c>
      <c r="I9" s="8">
        <v>44773</v>
      </c>
      <c r="J9" s="6"/>
      <c r="K9" s="16"/>
    </row>
    <row r="10" spans="1:11">
      <c r="A10" s="15">
        <f t="shared" si="0"/>
        <v>9</v>
      </c>
      <c r="B10" s="6" t="s">
        <v>15</v>
      </c>
      <c r="C10" s="6">
        <v>27928</v>
      </c>
      <c r="D10" s="6">
        <v>2022</v>
      </c>
      <c r="E10" s="6" t="s">
        <v>45</v>
      </c>
      <c r="F10" s="6" t="s">
        <v>26</v>
      </c>
      <c r="G10" s="6" t="s">
        <v>23</v>
      </c>
      <c r="H10" s="6">
        <v>10000</v>
      </c>
      <c r="I10" s="8">
        <v>44804</v>
      </c>
      <c r="J10" s="6"/>
      <c r="K10" s="16"/>
    </row>
    <row r="11" spans="1:11">
      <c r="A11" s="15">
        <f t="shared" si="0"/>
        <v>10</v>
      </c>
      <c r="B11" s="6" t="s">
        <v>31</v>
      </c>
      <c r="C11" s="6">
        <v>546</v>
      </c>
      <c r="D11" s="6">
        <v>2010</v>
      </c>
      <c r="E11" s="6" t="s">
        <v>143</v>
      </c>
      <c r="F11" s="6" t="s">
        <v>12</v>
      </c>
      <c r="G11" s="6" t="s">
        <v>23</v>
      </c>
      <c r="H11" s="6">
        <v>5000</v>
      </c>
      <c r="I11" s="8">
        <v>44834</v>
      </c>
      <c r="J11" s="6"/>
      <c r="K11" s="16"/>
    </row>
    <row r="12" spans="1:11">
      <c r="A12" s="15">
        <f t="shared" si="0"/>
        <v>11</v>
      </c>
      <c r="B12" s="6" t="s">
        <v>15</v>
      </c>
      <c r="C12" s="6" t="s">
        <v>47</v>
      </c>
      <c r="D12" s="6">
        <v>2020</v>
      </c>
      <c r="E12" s="6" t="s">
        <v>48</v>
      </c>
      <c r="F12" s="6" t="s">
        <v>49</v>
      </c>
      <c r="G12" s="6" t="s">
        <v>23</v>
      </c>
      <c r="H12" s="6">
        <v>10000</v>
      </c>
      <c r="I12" s="8">
        <v>44882</v>
      </c>
      <c r="J12" s="6"/>
      <c r="K12" s="16"/>
    </row>
    <row r="13" spans="1:11">
      <c r="A13" s="15">
        <f t="shared" si="0"/>
        <v>12</v>
      </c>
      <c r="B13" s="18" t="s">
        <v>15</v>
      </c>
      <c r="C13" s="18" t="s">
        <v>50</v>
      </c>
      <c r="D13" s="18">
        <v>2021</v>
      </c>
      <c r="E13" s="18" t="s">
        <v>48</v>
      </c>
      <c r="F13" s="18" t="s">
        <v>51</v>
      </c>
      <c r="G13" s="18" t="s">
        <v>23</v>
      </c>
      <c r="H13" s="18">
        <v>10000</v>
      </c>
      <c r="I13" s="19">
        <v>44882</v>
      </c>
      <c r="J13" s="18"/>
      <c r="K13" s="20"/>
    </row>
    <row r="14" spans="1:11" ht="15.75" thickBot="1">
      <c r="A14" s="35" t="s">
        <v>149</v>
      </c>
      <c r="B14" s="36"/>
      <c r="C14" s="36"/>
      <c r="D14" s="36"/>
      <c r="E14" s="36"/>
      <c r="F14" s="36"/>
      <c r="G14" s="37"/>
      <c r="H14" s="28">
        <f>SUBTOTAL(109,Table19[AMOUNT])</f>
        <v>87000</v>
      </c>
      <c r="I14" s="29"/>
      <c r="J14" s="30"/>
      <c r="K14" s="31"/>
    </row>
  </sheetData>
  <mergeCells count="1">
    <mergeCell ref="A14:G14"/>
  </mergeCells>
  <pageMargins left="0.7" right="0.7" top="0.75" bottom="0.75" header="0.3" footer="0.3"/>
  <pageSetup paperSize="9" scale="78"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"/>
  <sheetViews>
    <sheetView workbookViewId="0">
      <selection activeCell="K24" sqref="K24"/>
    </sheetView>
  </sheetViews>
  <sheetFormatPr defaultRowHeight="1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9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5">
        <v>1</v>
      </c>
      <c r="B2" s="6" t="s">
        <v>15</v>
      </c>
      <c r="C2" s="6">
        <v>31208</v>
      </c>
      <c r="D2" s="6">
        <v>2022</v>
      </c>
      <c r="E2" s="6" t="s">
        <v>45</v>
      </c>
      <c r="F2" s="6" t="s">
        <v>32</v>
      </c>
      <c r="G2" s="6" t="s">
        <v>46</v>
      </c>
      <c r="H2" s="6">
        <v>2500</v>
      </c>
      <c r="I2" s="8">
        <v>44804</v>
      </c>
      <c r="J2" s="6"/>
      <c r="K2" s="16"/>
    </row>
    <row r="3" spans="1:11">
      <c r="A3" s="15">
        <v>2</v>
      </c>
      <c r="B3" s="6" t="s">
        <v>15</v>
      </c>
      <c r="C3" s="6">
        <v>31954</v>
      </c>
      <c r="D3" s="6">
        <v>2022</v>
      </c>
      <c r="E3" s="6" t="s">
        <v>45</v>
      </c>
      <c r="F3" s="6" t="s">
        <v>32</v>
      </c>
      <c r="G3" s="6" t="s">
        <v>46</v>
      </c>
      <c r="H3" s="6">
        <v>2500</v>
      </c>
      <c r="I3" s="8">
        <v>44804</v>
      </c>
      <c r="J3" s="6"/>
      <c r="K3" s="16"/>
    </row>
    <row r="4" spans="1:11">
      <c r="A4" s="15">
        <v>3</v>
      </c>
      <c r="B4" s="6" t="s">
        <v>15</v>
      </c>
      <c r="C4" s="6">
        <v>14118</v>
      </c>
      <c r="D4" s="6">
        <v>2014</v>
      </c>
      <c r="E4" s="6" t="s">
        <v>143</v>
      </c>
      <c r="F4" s="6" t="s">
        <v>12</v>
      </c>
      <c r="G4" s="6" t="s">
        <v>46</v>
      </c>
      <c r="H4" s="6">
        <v>5000</v>
      </c>
      <c r="I4" s="8">
        <v>44834</v>
      </c>
      <c r="J4" s="6"/>
      <c r="K4" s="16"/>
    </row>
    <row r="5" spans="1:11">
      <c r="A5" s="17">
        <v>4</v>
      </c>
      <c r="B5" s="18" t="s">
        <v>15</v>
      </c>
      <c r="C5" s="18">
        <v>34682</v>
      </c>
      <c r="D5" s="18">
        <v>2022</v>
      </c>
      <c r="E5" s="18" t="s">
        <v>143</v>
      </c>
      <c r="F5" s="18" t="s">
        <v>32</v>
      </c>
      <c r="G5" s="18" t="s">
        <v>46</v>
      </c>
      <c r="H5" s="18">
        <v>2500</v>
      </c>
      <c r="I5" s="19">
        <v>44834</v>
      </c>
      <c r="J5" s="18"/>
      <c r="K5" s="20"/>
    </row>
    <row r="6" spans="1:11" ht="15.75" thickBot="1">
      <c r="A6" s="35" t="s">
        <v>149</v>
      </c>
      <c r="B6" s="36"/>
      <c r="C6" s="36"/>
      <c r="D6" s="36"/>
      <c r="E6" s="36"/>
      <c r="F6" s="36"/>
      <c r="G6" s="37"/>
      <c r="H6" s="28">
        <f>SUBTOTAL(109,Table20[AMOUNT])</f>
        <v>12500</v>
      </c>
      <c r="I6" s="29"/>
      <c r="J6" s="30"/>
      <c r="K6" s="31"/>
    </row>
  </sheetData>
  <mergeCells count="1">
    <mergeCell ref="A6:G6"/>
  </mergeCells>
  <pageMargins left="0.7" right="0.7" top="0.75" bottom="0.75" header="0.3" footer="0.3"/>
  <pageSetup paperSize="9" scale="90" orientation="landscape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"/>
  <sheetViews>
    <sheetView topLeftCell="D1" workbookViewId="0">
      <selection activeCell="J19" sqref="J19"/>
    </sheetView>
  </sheetViews>
  <sheetFormatPr defaultRowHeight="15"/>
  <cols>
    <col min="1" max="1" width="10" bestFit="1" customWidth="1"/>
    <col min="2" max="2" width="13.42578125" bestFit="1" customWidth="1"/>
    <col min="3" max="3" width="30" bestFit="1" customWidth="1"/>
    <col min="4" max="4" width="10.140625" bestFit="1" customWidth="1"/>
    <col min="5" max="5" width="12.5703125" bestFit="1" customWidth="1"/>
    <col min="6" max="6" width="49.42578125" bestFit="1" customWidth="1"/>
    <col min="7" max="7" width="13.140625" bestFit="1" customWidth="1"/>
    <col min="8" max="9" width="14" bestFit="1" customWidth="1"/>
    <col min="10" max="10" width="23.7109375" bestFit="1" customWidth="1"/>
    <col min="11" max="11" width="44.42578125" bestFit="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5">
        <v>1</v>
      </c>
      <c r="B2" s="6" t="s">
        <v>20</v>
      </c>
      <c r="C2" s="6">
        <v>125</v>
      </c>
      <c r="D2" s="6">
        <v>2017</v>
      </c>
      <c r="E2" s="6" t="s">
        <v>137</v>
      </c>
      <c r="F2" s="6" t="s">
        <v>12</v>
      </c>
      <c r="G2" s="6" t="s">
        <v>21</v>
      </c>
      <c r="H2" s="6">
        <v>5000</v>
      </c>
      <c r="I2" s="8">
        <v>44742</v>
      </c>
      <c r="J2" s="6"/>
      <c r="K2" s="16"/>
    </row>
    <row r="3" spans="1:11">
      <c r="A3" s="15">
        <f>A2+1</f>
        <v>2</v>
      </c>
      <c r="B3" s="6" t="s">
        <v>15</v>
      </c>
      <c r="C3" s="6">
        <v>20816</v>
      </c>
      <c r="D3" s="6">
        <v>2020</v>
      </c>
      <c r="E3" s="6" t="s">
        <v>137</v>
      </c>
      <c r="F3" s="6" t="s">
        <v>24</v>
      </c>
      <c r="G3" s="6" t="s">
        <v>21</v>
      </c>
      <c r="H3" s="6">
        <v>12000</v>
      </c>
      <c r="I3" s="8">
        <v>44867</v>
      </c>
      <c r="J3" s="6"/>
      <c r="K3" s="16"/>
    </row>
    <row r="4" spans="1:11">
      <c r="A4" s="15">
        <f t="shared" ref="A4:A8" si="0">A3+1</f>
        <v>3</v>
      </c>
      <c r="B4" s="6" t="s">
        <v>15</v>
      </c>
      <c r="C4" s="6">
        <v>16895</v>
      </c>
      <c r="D4" s="6">
        <v>2022</v>
      </c>
      <c r="E4" s="6" t="s">
        <v>137</v>
      </c>
      <c r="F4" s="6" t="s">
        <v>26</v>
      </c>
      <c r="G4" s="6" t="s">
        <v>21</v>
      </c>
      <c r="H4" s="6">
        <v>10000</v>
      </c>
      <c r="I4" s="8">
        <v>44867</v>
      </c>
      <c r="J4" s="6"/>
      <c r="K4" s="16"/>
    </row>
    <row r="5" spans="1:11">
      <c r="A5" s="15">
        <f t="shared" si="0"/>
        <v>4</v>
      </c>
      <c r="B5" s="6" t="s">
        <v>15</v>
      </c>
      <c r="C5" s="6">
        <v>20899</v>
      </c>
      <c r="D5" s="6">
        <v>2022</v>
      </c>
      <c r="E5" s="6" t="s">
        <v>45</v>
      </c>
      <c r="F5" s="6" t="s">
        <v>24</v>
      </c>
      <c r="G5" s="6" t="s">
        <v>21</v>
      </c>
      <c r="H5" s="6">
        <v>12000</v>
      </c>
      <c r="I5" s="8">
        <v>44804</v>
      </c>
      <c r="J5" s="6"/>
      <c r="K5" s="16"/>
    </row>
    <row r="6" spans="1:11">
      <c r="A6" s="15">
        <f t="shared" si="0"/>
        <v>5</v>
      </c>
      <c r="B6" s="6" t="s">
        <v>15</v>
      </c>
      <c r="C6" s="6">
        <v>31556</v>
      </c>
      <c r="D6" s="6">
        <v>2022</v>
      </c>
      <c r="E6" s="6" t="s">
        <v>143</v>
      </c>
      <c r="F6" s="6" t="s">
        <v>26</v>
      </c>
      <c r="G6" s="6" t="s">
        <v>21</v>
      </c>
      <c r="H6" s="6">
        <v>10000</v>
      </c>
      <c r="I6" s="8">
        <v>44834</v>
      </c>
      <c r="J6" s="6"/>
      <c r="K6" s="16"/>
    </row>
    <row r="7" spans="1:11">
      <c r="A7" s="15">
        <f t="shared" si="0"/>
        <v>6</v>
      </c>
      <c r="B7" s="6" t="s">
        <v>73</v>
      </c>
      <c r="C7" s="6" t="s">
        <v>78</v>
      </c>
      <c r="D7" s="6">
        <v>2022</v>
      </c>
      <c r="E7" s="6" t="s">
        <v>48</v>
      </c>
      <c r="F7" s="6" t="s">
        <v>79</v>
      </c>
      <c r="G7" s="6" t="s">
        <v>21</v>
      </c>
      <c r="H7" s="6">
        <v>2000</v>
      </c>
      <c r="I7" s="8">
        <v>44882</v>
      </c>
      <c r="J7" s="6"/>
      <c r="K7" s="16"/>
    </row>
    <row r="8" spans="1:11">
      <c r="A8" s="15">
        <f t="shared" si="0"/>
        <v>7</v>
      </c>
      <c r="B8" s="18" t="s">
        <v>86</v>
      </c>
      <c r="C8" s="18" t="s">
        <v>87</v>
      </c>
      <c r="D8" s="18"/>
      <c r="E8" s="18" t="s">
        <v>48</v>
      </c>
      <c r="F8" s="18" t="s">
        <v>151</v>
      </c>
      <c r="G8" s="18" t="s">
        <v>21</v>
      </c>
      <c r="H8" s="18">
        <v>2000</v>
      </c>
      <c r="I8" s="19">
        <v>44882</v>
      </c>
      <c r="J8" s="18"/>
      <c r="K8" s="20"/>
    </row>
    <row r="9" spans="1:11" ht="15.75" thickBot="1">
      <c r="A9" s="35" t="s">
        <v>149</v>
      </c>
      <c r="B9" s="36"/>
      <c r="C9" s="36"/>
      <c r="D9" s="36"/>
      <c r="E9" s="36"/>
      <c r="F9" s="36"/>
      <c r="G9" s="37"/>
      <c r="H9" s="28">
        <f>SUBTOTAL(109,Table21[AMOUNT])</f>
        <v>53000</v>
      </c>
      <c r="I9" s="29"/>
      <c r="J9" s="30"/>
      <c r="K9" s="31"/>
    </row>
  </sheetData>
  <mergeCells count="1">
    <mergeCell ref="A9:G9"/>
  </mergeCells>
  <pageMargins left="0.7" right="0.7" top="0.75" bottom="0.75" header="0.3" footer="0.3"/>
  <pageSetup paperSize="9" scale="55" orientation="landscape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"/>
  <sheetViews>
    <sheetView workbookViewId="0">
      <selection activeCell="J16" sqref="J16"/>
    </sheetView>
  </sheetViews>
  <sheetFormatPr defaultRowHeight="15"/>
  <cols>
    <col min="1" max="1" width="5.42578125" bestFit="1" customWidth="1"/>
    <col min="2" max="2" width="15" bestFit="1" customWidth="1"/>
    <col min="3" max="3" width="8.7109375" bestFit="1" customWidth="1"/>
    <col min="4" max="4" width="5.5703125" bestFit="1" customWidth="1"/>
    <col min="5" max="5" width="8" bestFit="1" customWidth="1"/>
    <col min="6" max="6" width="30" bestFit="1" customWidth="1"/>
    <col min="7" max="7" width="13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5">
        <v>1</v>
      </c>
      <c r="B2" s="6" t="s">
        <v>11</v>
      </c>
      <c r="C2" s="6">
        <v>3552</v>
      </c>
      <c r="D2" s="6">
        <v>2003</v>
      </c>
      <c r="E2" s="6" t="s">
        <v>137</v>
      </c>
      <c r="F2" s="6" t="s">
        <v>12</v>
      </c>
      <c r="G2" s="6" t="s">
        <v>14</v>
      </c>
      <c r="H2" s="6">
        <v>5000</v>
      </c>
      <c r="I2" s="8">
        <v>44742</v>
      </c>
      <c r="J2" s="6"/>
      <c r="K2" s="16"/>
    </row>
    <row r="3" spans="1:11">
      <c r="A3" s="15">
        <f>A2+1</f>
        <v>2</v>
      </c>
      <c r="B3" s="6" t="s">
        <v>15</v>
      </c>
      <c r="C3" s="6">
        <v>25315</v>
      </c>
      <c r="D3" s="6">
        <v>2022</v>
      </c>
      <c r="E3" s="6" t="s">
        <v>143</v>
      </c>
      <c r="F3" s="6" t="s">
        <v>24</v>
      </c>
      <c r="G3" s="6" t="s">
        <v>14</v>
      </c>
      <c r="H3" s="6">
        <v>12000</v>
      </c>
      <c r="I3" s="8">
        <v>44834</v>
      </c>
      <c r="J3" s="6"/>
      <c r="K3" s="16"/>
    </row>
    <row r="4" spans="1:11">
      <c r="A4" s="15">
        <f t="shared" ref="A4:A5" si="0">A3+1</f>
        <v>3</v>
      </c>
      <c r="B4" s="6" t="s">
        <v>66</v>
      </c>
      <c r="C4" s="6">
        <v>3552</v>
      </c>
      <c r="D4" s="6">
        <v>2003</v>
      </c>
      <c r="E4" s="6" t="s">
        <v>48</v>
      </c>
      <c r="F4" s="6" t="s">
        <v>120</v>
      </c>
      <c r="G4" s="6" t="s">
        <v>14</v>
      </c>
      <c r="H4" s="6">
        <v>500</v>
      </c>
      <c r="I4" s="8">
        <v>44882</v>
      </c>
      <c r="J4" s="6"/>
      <c r="K4" s="16"/>
    </row>
    <row r="5" spans="1:11">
      <c r="A5" s="15">
        <f t="shared" si="0"/>
        <v>4</v>
      </c>
      <c r="B5" s="18" t="s">
        <v>66</v>
      </c>
      <c r="C5" s="18">
        <v>2798</v>
      </c>
      <c r="D5" s="18">
        <v>2004</v>
      </c>
      <c r="E5" s="18" t="s">
        <v>48</v>
      </c>
      <c r="F5" s="18" t="s">
        <v>119</v>
      </c>
      <c r="G5" s="18" t="s">
        <v>14</v>
      </c>
      <c r="H5" s="18">
        <v>500</v>
      </c>
      <c r="I5" s="19">
        <v>44882</v>
      </c>
      <c r="J5" s="18"/>
      <c r="K5" s="20"/>
    </row>
    <row r="6" spans="1:11" ht="15.75" thickBot="1">
      <c r="A6" s="35" t="s">
        <v>149</v>
      </c>
      <c r="B6" s="36"/>
      <c r="C6" s="36"/>
      <c r="D6" s="36"/>
      <c r="E6" s="36"/>
      <c r="F6" s="36"/>
      <c r="G6" s="37"/>
      <c r="H6" s="28">
        <f>SUBTOTAL(109,Table22[AMOUNT])</f>
        <v>18000</v>
      </c>
      <c r="I6" s="29"/>
      <c r="J6" s="30"/>
      <c r="K6" s="31"/>
    </row>
  </sheetData>
  <mergeCells count="1">
    <mergeCell ref="A6:G6"/>
  </mergeCells>
  <pageMargins left="0.7" right="0.7" top="0.75" bottom="0.75" header="0.3" footer="0.3"/>
  <pageSetup paperSize="9" scale="79" orientation="landscape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"/>
  <sheetViews>
    <sheetView workbookViewId="0">
      <selection activeCell="J15" sqref="J15"/>
    </sheetView>
  </sheetViews>
  <sheetFormatPr defaultRowHeight="15"/>
  <cols>
    <col min="1" max="1" width="5.42578125" bestFit="1" customWidth="1"/>
    <col min="2" max="2" width="15" bestFit="1" customWidth="1"/>
    <col min="3" max="3" width="8.7109375" bestFit="1" customWidth="1"/>
    <col min="4" max="4" width="5.5703125" bestFit="1" customWidth="1"/>
    <col min="5" max="5" width="8" bestFit="1" customWidth="1"/>
    <col min="6" max="6" width="35.42578125" bestFit="1" customWidth="1"/>
    <col min="7" max="7" width="8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5">
        <v>1</v>
      </c>
      <c r="B2" s="6" t="s">
        <v>15</v>
      </c>
      <c r="C2" s="6">
        <v>23224</v>
      </c>
      <c r="D2" s="6">
        <v>2022</v>
      </c>
      <c r="E2" s="6" t="s">
        <v>137</v>
      </c>
      <c r="F2" s="6" t="s">
        <v>26</v>
      </c>
      <c r="G2" s="6" t="s">
        <v>40</v>
      </c>
      <c r="H2" s="6">
        <v>10000</v>
      </c>
      <c r="I2" s="8">
        <v>44867</v>
      </c>
      <c r="J2" s="6"/>
      <c r="K2" s="16"/>
    </row>
    <row r="3" spans="1:11">
      <c r="A3" s="15">
        <f>A2+1</f>
        <v>2</v>
      </c>
      <c r="B3" s="6" t="s">
        <v>15</v>
      </c>
      <c r="C3" s="6">
        <v>23224</v>
      </c>
      <c r="D3" s="6">
        <v>2022</v>
      </c>
      <c r="E3" s="6" t="s">
        <v>137</v>
      </c>
      <c r="F3" s="6" t="s">
        <v>12</v>
      </c>
      <c r="G3" s="6" t="s">
        <v>40</v>
      </c>
      <c r="H3" s="6">
        <v>5000</v>
      </c>
      <c r="I3" s="8">
        <v>44742</v>
      </c>
      <c r="J3" s="6"/>
      <c r="K3" s="16"/>
    </row>
    <row r="4" spans="1:11">
      <c r="A4" s="15">
        <f t="shared" ref="A4:A6" si="0">A3+1</f>
        <v>3</v>
      </c>
      <c r="B4" s="6" t="s">
        <v>15</v>
      </c>
      <c r="C4" s="6">
        <v>33042</v>
      </c>
      <c r="D4" s="6">
        <v>2022</v>
      </c>
      <c r="E4" s="6" t="s">
        <v>143</v>
      </c>
      <c r="F4" s="6" t="s">
        <v>12</v>
      </c>
      <c r="G4" s="6" t="s">
        <v>40</v>
      </c>
      <c r="H4" s="6">
        <v>5000</v>
      </c>
      <c r="I4" s="8">
        <v>44834</v>
      </c>
      <c r="J4" s="6"/>
      <c r="K4" s="16"/>
    </row>
    <row r="5" spans="1:11">
      <c r="A5" s="15">
        <f t="shared" si="0"/>
        <v>4</v>
      </c>
      <c r="B5" s="6" t="s">
        <v>31</v>
      </c>
      <c r="C5" s="6">
        <v>1469</v>
      </c>
      <c r="D5" s="6">
        <v>2002</v>
      </c>
      <c r="E5" s="6" t="s">
        <v>48</v>
      </c>
      <c r="F5" s="6" t="s">
        <v>142</v>
      </c>
      <c r="G5" s="6" t="s">
        <v>40</v>
      </c>
      <c r="H5" s="6">
        <v>10000</v>
      </c>
      <c r="I5" s="8">
        <v>44882</v>
      </c>
      <c r="J5" s="6"/>
      <c r="K5" s="16"/>
    </row>
    <row r="6" spans="1:11">
      <c r="A6" s="15">
        <f t="shared" si="0"/>
        <v>5</v>
      </c>
      <c r="B6" s="18" t="s">
        <v>66</v>
      </c>
      <c r="C6" s="18">
        <v>1469</v>
      </c>
      <c r="D6" s="18">
        <v>2002</v>
      </c>
      <c r="E6" s="18" t="s">
        <v>48</v>
      </c>
      <c r="F6" s="18" t="s">
        <v>117</v>
      </c>
      <c r="G6" s="18" t="s">
        <v>40</v>
      </c>
      <c r="H6" s="18">
        <v>500</v>
      </c>
      <c r="I6" s="19">
        <v>44882</v>
      </c>
      <c r="J6" s="18"/>
      <c r="K6" s="20"/>
    </row>
    <row r="7" spans="1:11" ht="15.75" thickBot="1">
      <c r="A7" s="35" t="s">
        <v>149</v>
      </c>
      <c r="B7" s="36"/>
      <c r="C7" s="36"/>
      <c r="D7" s="36"/>
      <c r="E7" s="36"/>
      <c r="F7" s="36"/>
      <c r="G7" s="37"/>
      <c r="H7" s="28">
        <f>SUBTOTAL(109,Table23[AMOUNT])</f>
        <v>30500</v>
      </c>
      <c r="I7" s="29"/>
      <c r="J7" s="30"/>
      <c r="K7" s="31"/>
    </row>
  </sheetData>
  <mergeCells count="1">
    <mergeCell ref="A7:G7"/>
  </mergeCells>
  <pageMargins left="0.7" right="0.7" top="0.75" bottom="0.75" header="0.3" footer="0.3"/>
  <pageSetup paperSize="9" scale="79" orientation="landscape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workbookViewId="0">
      <selection activeCell="K20" sqref="K20"/>
    </sheetView>
  </sheetViews>
  <sheetFormatPr defaultRowHeight="1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5">
        <v>1</v>
      </c>
      <c r="B2" s="6" t="s">
        <v>15</v>
      </c>
      <c r="C2" s="6">
        <v>25075</v>
      </c>
      <c r="D2" s="6">
        <v>2022</v>
      </c>
      <c r="E2" s="6" t="s">
        <v>143</v>
      </c>
      <c r="F2" s="6" t="s">
        <v>145</v>
      </c>
      <c r="G2" s="6" t="s">
        <v>146</v>
      </c>
      <c r="H2" s="6">
        <v>10000</v>
      </c>
      <c r="I2" s="8">
        <v>44834</v>
      </c>
      <c r="J2" s="6"/>
      <c r="K2" s="16"/>
    </row>
    <row r="3" spans="1:11">
      <c r="A3" s="17">
        <v>2</v>
      </c>
      <c r="B3" s="18" t="s">
        <v>15</v>
      </c>
      <c r="C3" s="18">
        <v>25075</v>
      </c>
      <c r="D3" s="18">
        <v>2022</v>
      </c>
      <c r="E3" s="18" t="s">
        <v>143</v>
      </c>
      <c r="F3" s="18" t="s">
        <v>26</v>
      </c>
      <c r="G3" s="18" t="s">
        <v>146</v>
      </c>
      <c r="H3" s="18">
        <v>10000</v>
      </c>
      <c r="I3" s="19">
        <v>44834</v>
      </c>
      <c r="J3" s="18"/>
      <c r="K3" s="20"/>
    </row>
    <row r="4" spans="1:11" ht="15.75" thickBot="1">
      <c r="A4" s="35" t="s">
        <v>149</v>
      </c>
      <c r="B4" s="36"/>
      <c r="C4" s="36"/>
      <c r="D4" s="36"/>
      <c r="E4" s="36"/>
      <c r="F4" s="36"/>
      <c r="G4" s="37"/>
      <c r="H4" s="28">
        <f>SUBTOTAL(109,Table24[AMOUNT])</f>
        <v>20000</v>
      </c>
      <c r="I4" s="29"/>
      <c r="J4" s="30"/>
      <c r="K4" s="31"/>
    </row>
  </sheetData>
  <mergeCells count="1">
    <mergeCell ref="A4:G4"/>
  </mergeCells>
  <pageMargins left="0.7" right="0.7" top="0.75" bottom="0.75" header="0.3" footer="0.3"/>
  <pageSetup paperSize="9" scale="83" orientation="landscape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K15" sqref="K15"/>
    </sheetView>
  </sheetViews>
  <sheetFormatPr defaultRowHeight="1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7">
        <v>1</v>
      </c>
      <c r="B2" s="18" t="s">
        <v>15</v>
      </c>
      <c r="C2" s="18">
        <v>26368</v>
      </c>
      <c r="D2" s="18">
        <v>2022</v>
      </c>
      <c r="E2" s="18" t="s">
        <v>143</v>
      </c>
      <c r="F2" s="18" t="s">
        <v>24</v>
      </c>
      <c r="G2" s="18" t="s">
        <v>147</v>
      </c>
      <c r="H2" s="18">
        <v>12000</v>
      </c>
      <c r="I2" s="19">
        <v>44834</v>
      </c>
      <c r="J2" s="18"/>
      <c r="K2" s="20"/>
    </row>
    <row r="3" spans="1:11" ht="15.75" thickBot="1">
      <c r="A3" s="35" t="s">
        <v>149</v>
      </c>
      <c r="B3" s="36"/>
      <c r="C3" s="36"/>
      <c r="D3" s="36"/>
      <c r="E3" s="36"/>
      <c r="F3" s="36"/>
      <c r="G3" s="37"/>
      <c r="H3" s="28">
        <f>SUBTOTAL(109,Table25[AMOUNT])</f>
        <v>12000</v>
      </c>
      <c r="I3" s="29"/>
      <c r="J3" s="30"/>
      <c r="K3" s="31"/>
    </row>
  </sheetData>
  <mergeCells count="1">
    <mergeCell ref="A3:G3"/>
  </mergeCells>
  <pageMargins left="0.7" right="0.7" top="0.75" bottom="0.75" header="0.3" footer="0.3"/>
  <pageSetup paperSize="9" scale="83" orientation="landscape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K11" sqref="K11"/>
    </sheetView>
  </sheetViews>
  <sheetFormatPr defaultRowHeight="1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6.28515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7">
        <v>1</v>
      </c>
      <c r="B2" s="18" t="s">
        <v>15</v>
      </c>
      <c r="C2" s="18">
        <v>27560</v>
      </c>
      <c r="D2" s="18">
        <v>2022</v>
      </c>
      <c r="E2" s="18" t="s">
        <v>143</v>
      </c>
      <c r="F2" s="18" t="s">
        <v>24</v>
      </c>
      <c r="G2" s="18" t="s">
        <v>148</v>
      </c>
      <c r="H2" s="18">
        <v>12000</v>
      </c>
      <c r="I2" s="19">
        <v>44834</v>
      </c>
      <c r="J2" s="18"/>
      <c r="K2" s="20"/>
    </row>
    <row r="3" spans="1:11" ht="15.75" thickBot="1">
      <c r="A3" s="35" t="s">
        <v>149</v>
      </c>
      <c r="B3" s="36"/>
      <c r="C3" s="36"/>
      <c r="D3" s="36"/>
      <c r="E3" s="36"/>
      <c r="F3" s="36"/>
      <c r="G3" s="37"/>
      <c r="H3" s="28">
        <f>SUBTOTAL(109,Table26[AMOUNT])</f>
        <v>12000</v>
      </c>
      <c r="I3" s="29"/>
      <c r="J3" s="30"/>
      <c r="K3" s="31"/>
    </row>
  </sheetData>
  <mergeCells count="1">
    <mergeCell ref="A3:G3"/>
  </mergeCells>
  <pageMargins left="0.7" right="0.7" top="0.75" bottom="0.75" header="0.3" footer="0.3"/>
  <pageSetup paperSize="9" scale="95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zoomScaleNormal="100" workbookViewId="0">
      <selection activeCell="F16" sqref="F16"/>
    </sheetView>
  </sheetViews>
  <sheetFormatPr defaultRowHeight="15"/>
  <cols>
    <col min="1" max="1" width="5.42578125" bestFit="1" customWidth="1"/>
    <col min="2" max="2" width="15" bestFit="1" customWidth="1"/>
    <col min="3" max="3" width="18.85546875" bestFit="1" customWidth="1"/>
    <col min="4" max="4" width="5.5703125" bestFit="1" customWidth="1"/>
    <col min="5" max="5" width="8" bestFit="1" customWidth="1"/>
    <col min="6" max="6" width="45.5703125" bestFit="1" customWidth="1"/>
    <col min="7" max="7" width="14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5">
        <v>1</v>
      </c>
      <c r="B2" s="6" t="s">
        <v>15</v>
      </c>
      <c r="C2" s="6">
        <v>24268</v>
      </c>
      <c r="D2" s="6">
        <v>2022</v>
      </c>
      <c r="E2" s="6" t="s">
        <v>137</v>
      </c>
      <c r="F2" s="6" t="s">
        <v>32</v>
      </c>
      <c r="G2" s="6" t="s">
        <v>41</v>
      </c>
      <c r="H2" s="6">
        <v>2500</v>
      </c>
      <c r="I2" s="8">
        <v>44742</v>
      </c>
      <c r="J2" s="6"/>
      <c r="K2" s="16"/>
    </row>
    <row r="3" spans="1:11">
      <c r="A3" s="15">
        <f>A2+1</f>
        <v>2</v>
      </c>
      <c r="B3" s="6" t="s">
        <v>15</v>
      </c>
      <c r="C3" s="6">
        <v>24330</v>
      </c>
      <c r="D3" s="6">
        <v>2022</v>
      </c>
      <c r="E3" s="6" t="s">
        <v>137</v>
      </c>
      <c r="F3" s="6" t="s">
        <v>32</v>
      </c>
      <c r="G3" s="6" t="s">
        <v>41</v>
      </c>
      <c r="H3" s="6">
        <v>2500</v>
      </c>
      <c r="I3" s="8">
        <v>44742</v>
      </c>
      <c r="J3" s="6"/>
      <c r="K3" s="16"/>
    </row>
    <row r="4" spans="1:11">
      <c r="A4" s="15">
        <f t="shared" ref="A4:A27" si="0">A3+1</f>
        <v>3</v>
      </c>
      <c r="B4" s="6" t="s">
        <v>15</v>
      </c>
      <c r="C4" s="6">
        <v>24595</v>
      </c>
      <c r="D4" s="6">
        <v>2022</v>
      </c>
      <c r="E4" s="6" t="s">
        <v>137</v>
      </c>
      <c r="F4" s="6" t="s">
        <v>32</v>
      </c>
      <c r="G4" s="6" t="s">
        <v>41</v>
      </c>
      <c r="H4" s="6">
        <v>2500</v>
      </c>
      <c r="I4" s="8">
        <v>44742</v>
      </c>
      <c r="J4" s="6"/>
      <c r="K4" s="16"/>
    </row>
    <row r="5" spans="1:11">
      <c r="A5" s="15">
        <f t="shared" si="0"/>
        <v>4</v>
      </c>
      <c r="B5" s="6" t="s">
        <v>15</v>
      </c>
      <c r="C5" s="6">
        <v>24817</v>
      </c>
      <c r="D5" s="6">
        <v>2022</v>
      </c>
      <c r="E5" s="6" t="s">
        <v>137</v>
      </c>
      <c r="F5" s="6" t="s">
        <v>32</v>
      </c>
      <c r="G5" s="6" t="s">
        <v>41</v>
      </c>
      <c r="H5" s="6">
        <v>2500</v>
      </c>
      <c r="I5" s="8">
        <v>44742</v>
      </c>
      <c r="J5" s="6"/>
      <c r="K5" s="16"/>
    </row>
    <row r="6" spans="1:11">
      <c r="A6" s="15">
        <f t="shared" si="0"/>
        <v>5</v>
      </c>
      <c r="B6" s="6" t="s">
        <v>15</v>
      </c>
      <c r="C6" s="6">
        <v>24985</v>
      </c>
      <c r="D6" s="6">
        <v>2022</v>
      </c>
      <c r="E6" s="6" t="s">
        <v>137</v>
      </c>
      <c r="F6" s="6" t="s">
        <v>32</v>
      </c>
      <c r="G6" s="6" t="s">
        <v>41</v>
      </c>
      <c r="H6" s="6">
        <v>2500</v>
      </c>
      <c r="I6" s="8">
        <v>44742</v>
      </c>
      <c r="J6" s="6"/>
      <c r="K6" s="16"/>
    </row>
    <row r="7" spans="1:11">
      <c r="A7" s="15">
        <f t="shared" si="0"/>
        <v>6</v>
      </c>
      <c r="B7" s="6" t="s">
        <v>15</v>
      </c>
      <c r="C7" s="6">
        <v>24998</v>
      </c>
      <c r="D7" s="6">
        <v>2022</v>
      </c>
      <c r="E7" s="6" t="s">
        <v>137</v>
      </c>
      <c r="F7" s="6" t="s">
        <v>32</v>
      </c>
      <c r="G7" s="6" t="s">
        <v>41</v>
      </c>
      <c r="H7" s="6">
        <v>2500</v>
      </c>
      <c r="I7" s="8">
        <v>44742</v>
      </c>
      <c r="J7" s="6"/>
      <c r="K7" s="16"/>
    </row>
    <row r="8" spans="1:11">
      <c r="A8" s="15">
        <f t="shared" si="0"/>
        <v>7</v>
      </c>
      <c r="B8" s="6" t="s">
        <v>15</v>
      </c>
      <c r="C8" s="6">
        <v>25646</v>
      </c>
      <c r="D8" s="6">
        <v>2022</v>
      </c>
      <c r="E8" s="6" t="s">
        <v>137</v>
      </c>
      <c r="F8" s="6" t="s">
        <v>32</v>
      </c>
      <c r="G8" s="6" t="s">
        <v>41</v>
      </c>
      <c r="H8" s="6">
        <v>2500</v>
      </c>
      <c r="I8" s="8">
        <v>44742</v>
      </c>
      <c r="J8" s="6"/>
      <c r="K8" s="16"/>
    </row>
    <row r="9" spans="1:11">
      <c r="A9" s="15">
        <f t="shared" si="0"/>
        <v>8</v>
      </c>
      <c r="B9" s="6" t="s">
        <v>15</v>
      </c>
      <c r="C9" s="6">
        <v>26036</v>
      </c>
      <c r="D9" s="6">
        <v>2022</v>
      </c>
      <c r="E9" s="6" t="s">
        <v>137</v>
      </c>
      <c r="F9" s="6" t="s">
        <v>32</v>
      </c>
      <c r="G9" s="6" t="s">
        <v>41</v>
      </c>
      <c r="H9" s="6">
        <v>2500</v>
      </c>
      <c r="I9" s="8">
        <v>44742</v>
      </c>
      <c r="J9" s="6"/>
      <c r="K9" s="16"/>
    </row>
    <row r="10" spans="1:11">
      <c r="A10" s="15">
        <f t="shared" si="0"/>
        <v>9</v>
      </c>
      <c r="B10" s="6" t="s">
        <v>15</v>
      </c>
      <c r="C10" s="6">
        <v>26385</v>
      </c>
      <c r="D10" s="6">
        <v>2022</v>
      </c>
      <c r="E10" s="6" t="s">
        <v>137</v>
      </c>
      <c r="F10" s="6" t="s">
        <v>32</v>
      </c>
      <c r="G10" s="6" t="s">
        <v>41</v>
      </c>
      <c r="H10" s="6">
        <v>2500</v>
      </c>
      <c r="I10" s="8">
        <v>44742</v>
      </c>
      <c r="J10" s="6"/>
      <c r="K10" s="16"/>
    </row>
    <row r="11" spans="1:11">
      <c r="A11" s="15">
        <f t="shared" si="0"/>
        <v>10</v>
      </c>
      <c r="B11" s="6" t="s">
        <v>15</v>
      </c>
      <c r="C11" s="6">
        <v>9756</v>
      </c>
      <c r="D11" s="6">
        <v>2022</v>
      </c>
      <c r="E11" s="6" t="s">
        <v>138</v>
      </c>
      <c r="F11" s="6" t="s">
        <v>12</v>
      </c>
      <c r="G11" s="6" t="s">
        <v>41</v>
      </c>
      <c r="H11" s="6">
        <v>2500</v>
      </c>
      <c r="I11" s="8">
        <v>44773</v>
      </c>
      <c r="J11" s="6"/>
      <c r="K11" s="16"/>
    </row>
    <row r="12" spans="1:11">
      <c r="A12" s="15">
        <f t="shared" si="0"/>
        <v>11</v>
      </c>
      <c r="B12" s="6" t="s">
        <v>15</v>
      </c>
      <c r="C12" s="6">
        <v>18822</v>
      </c>
      <c r="D12" s="6">
        <v>2022</v>
      </c>
      <c r="E12" s="6" t="s">
        <v>138</v>
      </c>
      <c r="F12" s="6" t="s">
        <v>12</v>
      </c>
      <c r="G12" s="6" t="s">
        <v>41</v>
      </c>
      <c r="H12" s="6">
        <v>2500</v>
      </c>
      <c r="I12" s="8">
        <v>44773</v>
      </c>
      <c r="J12" s="6"/>
      <c r="K12" s="16"/>
    </row>
    <row r="13" spans="1:11">
      <c r="A13" s="15">
        <f t="shared" si="0"/>
        <v>12</v>
      </c>
      <c r="B13" s="6" t="s">
        <v>31</v>
      </c>
      <c r="C13" s="6">
        <v>112</v>
      </c>
      <c r="D13" s="6">
        <v>2018</v>
      </c>
      <c r="E13" s="6" t="s">
        <v>45</v>
      </c>
      <c r="F13" s="6" t="s">
        <v>12</v>
      </c>
      <c r="G13" s="6" t="s">
        <v>41</v>
      </c>
      <c r="H13" s="6">
        <v>5000</v>
      </c>
      <c r="I13" s="8">
        <v>44804</v>
      </c>
      <c r="J13" s="6"/>
      <c r="K13" s="16"/>
    </row>
    <row r="14" spans="1:11">
      <c r="A14" s="15">
        <f t="shared" si="0"/>
        <v>13</v>
      </c>
      <c r="B14" s="6" t="s">
        <v>15</v>
      </c>
      <c r="C14" s="6">
        <v>28715</v>
      </c>
      <c r="D14" s="6">
        <v>2022</v>
      </c>
      <c r="E14" s="6" t="s">
        <v>45</v>
      </c>
      <c r="F14" s="6" t="s">
        <v>26</v>
      </c>
      <c r="G14" s="6" t="s">
        <v>41</v>
      </c>
      <c r="H14" s="6">
        <v>10000</v>
      </c>
      <c r="I14" s="8">
        <v>44804</v>
      </c>
      <c r="J14" s="6"/>
      <c r="K14" s="16"/>
    </row>
    <row r="15" spans="1:11">
      <c r="A15" s="15">
        <f t="shared" si="0"/>
        <v>14</v>
      </c>
      <c r="B15" s="6" t="s">
        <v>15</v>
      </c>
      <c r="C15" s="6">
        <v>33056</v>
      </c>
      <c r="D15" s="6">
        <v>2022</v>
      </c>
      <c r="E15" s="6" t="s">
        <v>45</v>
      </c>
      <c r="F15" s="6" t="s">
        <v>32</v>
      </c>
      <c r="G15" s="6" t="s">
        <v>41</v>
      </c>
      <c r="H15" s="6">
        <v>2500</v>
      </c>
      <c r="I15" s="8">
        <v>44804</v>
      </c>
      <c r="J15" s="6"/>
      <c r="K15" s="16"/>
    </row>
    <row r="16" spans="1:11">
      <c r="A16" s="15">
        <f t="shared" si="0"/>
        <v>15</v>
      </c>
      <c r="B16" s="6" t="s">
        <v>15</v>
      </c>
      <c r="C16" s="6">
        <v>33280</v>
      </c>
      <c r="D16" s="6">
        <v>2022</v>
      </c>
      <c r="E16" s="6" t="s">
        <v>45</v>
      </c>
      <c r="F16" s="6" t="s">
        <v>32</v>
      </c>
      <c r="G16" s="6" t="s">
        <v>41</v>
      </c>
      <c r="H16" s="6">
        <v>2500</v>
      </c>
      <c r="I16" s="8">
        <v>44804</v>
      </c>
      <c r="J16" s="6"/>
      <c r="K16" s="16"/>
    </row>
    <row r="17" spans="1:11">
      <c r="A17" s="15">
        <f t="shared" si="0"/>
        <v>16</v>
      </c>
      <c r="B17" s="6" t="s">
        <v>15</v>
      </c>
      <c r="C17" s="6">
        <v>29591</v>
      </c>
      <c r="D17" s="6">
        <v>2022</v>
      </c>
      <c r="E17" s="6" t="s">
        <v>143</v>
      </c>
      <c r="F17" s="6" t="s">
        <v>12</v>
      </c>
      <c r="G17" s="6" t="s">
        <v>41</v>
      </c>
      <c r="H17" s="6">
        <v>5000</v>
      </c>
      <c r="I17" s="8">
        <v>44834</v>
      </c>
      <c r="J17" s="6"/>
      <c r="K17" s="16"/>
    </row>
    <row r="18" spans="1:11">
      <c r="A18" s="15">
        <f t="shared" si="0"/>
        <v>17</v>
      </c>
      <c r="B18" s="6" t="s">
        <v>15</v>
      </c>
      <c r="C18" s="6">
        <v>29594</v>
      </c>
      <c r="D18" s="6">
        <v>2022</v>
      </c>
      <c r="E18" s="6" t="s">
        <v>143</v>
      </c>
      <c r="F18" s="6" t="s">
        <v>12</v>
      </c>
      <c r="G18" s="6" t="s">
        <v>41</v>
      </c>
      <c r="H18" s="6">
        <v>5000</v>
      </c>
      <c r="I18" s="8">
        <v>44834</v>
      </c>
      <c r="J18" s="6"/>
      <c r="K18" s="16"/>
    </row>
    <row r="19" spans="1:11">
      <c r="A19" s="15">
        <f t="shared" si="0"/>
        <v>18</v>
      </c>
      <c r="B19" s="6" t="s">
        <v>66</v>
      </c>
      <c r="C19" s="6">
        <v>112</v>
      </c>
      <c r="D19" s="6">
        <v>2018</v>
      </c>
      <c r="E19" s="6" t="s">
        <v>48</v>
      </c>
      <c r="F19" s="6" t="s">
        <v>135</v>
      </c>
      <c r="G19" s="6" t="s">
        <v>41</v>
      </c>
      <c r="H19" s="6">
        <v>500</v>
      </c>
      <c r="I19" s="8">
        <v>44882</v>
      </c>
      <c r="J19" s="6"/>
      <c r="K19" s="16"/>
    </row>
    <row r="20" spans="1:11">
      <c r="A20" s="15">
        <f t="shared" si="0"/>
        <v>19</v>
      </c>
      <c r="B20" s="6" t="s">
        <v>59</v>
      </c>
      <c r="C20" s="6" t="s">
        <v>129</v>
      </c>
      <c r="D20" s="6">
        <v>2022</v>
      </c>
      <c r="E20" s="6" t="s">
        <v>48</v>
      </c>
      <c r="F20" s="6" t="s">
        <v>130</v>
      </c>
      <c r="G20" s="6" t="s">
        <v>41</v>
      </c>
      <c r="H20" s="6">
        <v>10000</v>
      </c>
      <c r="I20" s="8">
        <v>44882</v>
      </c>
      <c r="J20" s="6"/>
      <c r="K20" s="16"/>
    </row>
    <row r="21" spans="1:11">
      <c r="A21" s="15">
        <f t="shared" si="0"/>
        <v>20</v>
      </c>
      <c r="B21" s="6" t="s">
        <v>59</v>
      </c>
      <c r="C21" s="6" t="s">
        <v>59</v>
      </c>
      <c r="D21" s="6">
        <v>2022</v>
      </c>
      <c r="E21" s="6" t="s">
        <v>48</v>
      </c>
      <c r="F21" s="6" t="s">
        <v>99</v>
      </c>
      <c r="G21" s="6" t="s">
        <v>41</v>
      </c>
      <c r="H21" s="6">
        <v>10000</v>
      </c>
      <c r="I21" s="8">
        <v>44882</v>
      </c>
      <c r="J21" s="6"/>
      <c r="K21" s="16"/>
    </row>
    <row r="22" spans="1:11">
      <c r="A22" s="15">
        <f t="shared" si="0"/>
        <v>21</v>
      </c>
      <c r="B22" s="6" t="s">
        <v>59</v>
      </c>
      <c r="C22" s="6" t="s">
        <v>59</v>
      </c>
      <c r="D22" s="6">
        <v>2022</v>
      </c>
      <c r="E22" s="6" t="s">
        <v>48</v>
      </c>
      <c r="F22" s="6" t="s">
        <v>98</v>
      </c>
      <c r="G22" s="6" t="s">
        <v>41</v>
      </c>
      <c r="H22" s="6">
        <v>10000</v>
      </c>
      <c r="I22" s="8">
        <v>44882</v>
      </c>
      <c r="J22" s="6"/>
      <c r="K22" s="16"/>
    </row>
    <row r="23" spans="1:11">
      <c r="A23" s="15">
        <f t="shared" si="0"/>
        <v>22</v>
      </c>
      <c r="B23" s="6" t="s">
        <v>59</v>
      </c>
      <c r="C23" s="6" t="s">
        <v>59</v>
      </c>
      <c r="D23" s="6">
        <v>2022</v>
      </c>
      <c r="E23" s="6" t="s">
        <v>48</v>
      </c>
      <c r="F23" s="6" t="s">
        <v>61</v>
      </c>
      <c r="G23" s="6" t="s">
        <v>41</v>
      </c>
      <c r="H23" s="6">
        <v>10000</v>
      </c>
      <c r="I23" s="8">
        <v>44882</v>
      </c>
      <c r="J23" s="6"/>
      <c r="K23" s="16"/>
    </row>
    <row r="24" spans="1:11">
      <c r="A24" s="15">
        <f t="shared" si="0"/>
        <v>23</v>
      </c>
      <c r="B24" s="6" t="s">
        <v>59</v>
      </c>
      <c r="C24" s="6" t="s">
        <v>59</v>
      </c>
      <c r="D24" s="6">
        <v>2022</v>
      </c>
      <c r="E24" s="6" t="s">
        <v>48</v>
      </c>
      <c r="F24" s="6" t="s">
        <v>60</v>
      </c>
      <c r="G24" s="6" t="s">
        <v>41</v>
      </c>
      <c r="H24" s="6">
        <v>10000</v>
      </c>
      <c r="I24" s="8">
        <v>44882</v>
      </c>
      <c r="J24" s="6"/>
      <c r="K24" s="16"/>
    </row>
    <row r="25" spans="1:11">
      <c r="A25" s="15">
        <f t="shared" si="0"/>
        <v>24</v>
      </c>
      <c r="B25" s="6" t="s">
        <v>15</v>
      </c>
      <c r="C25" s="6" t="s">
        <v>64</v>
      </c>
      <c r="D25" s="6">
        <v>2022</v>
      </c>
      <c r="E25" s="6" t="s">
        <v>48</v>
      </c>
      <c r="F25" s="6" t="s">
        <v>65</v>
      </c>
      <c r="G25" s="6" t="s">
        <v>41</v>
      </c>
      <c r="H25" s="6">
        <v>10000</v>
      </c>
      <c r="I25" s="8">
        <v>44882</v>
      </c>
      <c r="J25" s="6"/>
      <c r="K25" s="16"/>
    </row>
    <row r="26" spans="1:11">
      <c r="A26" s="15">
        <f t="shared" si="0"/>
        <v>25</v>
      </c>
      <c r="B26" s="6" t="s">
        <v>70</v>
      </c>
      <c r="C26" s="6" t="s">
        <v>71</v>
      </c>
      <c r="D26" s="6">
        <v>2022</v>
      </c>
      <c r="E26" s="6" t="s">
        <v>48</v>
      </c>
      <c r="F26" s="6" t="s">
        <v>72</v>
      </c>
      <c r="G26" s="6" t="s">
        <v>41</v>
      </c>
      <c r="H26" s="6">
        <v>2000</v>
      </c>
      <c r="I26" s="8">
        <v>44882</v>
      </c>
      <c r="J26" s="6"/>
      <c r="K26" s="16"/>
    </row>
    <row r="27" spans="1:11" ht="15.75" thickBot="1">
      <c r="A27" s="17">
        <f t="shared" si="0"/>
        <v>26</v>
      </c>
      <c r="B27" s="18" t="s">
        <v>73</v>
      </c>
      <c r="C27" s="18" t="s">
        <v>80</v>
      </c>
      <c r="D27" s="18">
        <v>2022</v>
      </c>
      <c r="E27" s="18" t="s">
        <v>48</v>
      </c>
      <c r="F27" s="18" t="s">
        <v>81</v>
      </c>
      <c r="G27" s="18" t="s">
        <v>41</v>
      </c>
      <c r="H27" s="18">
        <v>2000</v>
      </c>
      <c r="I27" s="19">
        <v>44882</v>
      </c>
      <c r="J27" s="18"/>
      <c r="K27" s="20"/>
    </row>
    <row r="28" spans="1:11" ht="15.75" thickBot="1">
      <c r="A28" s="32" t="s">
        <v>149</v>
      </c>
      <c r="B28" s="33"/>
      <c r="C28" s="33"/>
      <c r="D28" s="33"/>
      <c r="E28" s="33"/>
      <c r="F28" s="33"/>
      <c r="G28" s="34"/>
      <c r="H28" s="24">
        <f>SUBTOTAL(109,Table1[AMOUNT])</f>
        <v>122000</v>
      </c>
      <c r="I28" s="25"/>
      <c r="J28" s="26"/>
      <c r="K28" s="27"/>
    </row>
  </sheetData>
  <mergeCells count="1">
    <mergeCell ref="A28:G28"/>
  </mergeCells>
  <pageMargins left="0.7" right="0.7" top="0.75" bottom="0.75" header="0.3" footer="0.3"/>
  <pageSetup paperSize="9" scale="68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G10" sqref="G10"/>
    </sheetView>
  </sheetViews>
  <sheetFormatPr defaultRowHeight="1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3.5703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7">
        <v>1</v>
      </c>
      <c r="B2" s="18" t="s">
        <v>15</v>
      </c>
      <c r="C2" s="18">
        <v>15399</v>
      </c>
      <c r="D2" s="18">
        <v>2022</v>
      </c>
      <c r="E2" s="18" t="s">
        <v>138</v>
      </c>
      <c r="F2" s="18" t="s">
        <v>26</v>
      </c>
      <c r="G2" s="18" t="s">
        <v>44</v>
      </c>
      <c r="H2" s="18">
        <v>10000</v>
      </c>
      <c r="I2" s="19">
        <v>44773</v>
      </c>
      <c r="J2" s="18"/>
      <c r="K2" s="20"/>
    </row>
    <row r="3" spans="1:11" ht="15.75" thickBot="1">
      <c r="A3" s="35" t="s">
        <v>149</v>
      </c>
      <c r="B3" s="36"/>
      <c r="C3" s="36"/>
      <c r="D3" s="36"/>
      <c r="E3" s="36"/>
      <c r="F3" s="36"/>
      <c r="G3" s="37"/>
      <c r="H3" s="28">
        <f>SUBTOTAL(109,Table2[AMOUNT])</f>
        <v>10000</v>
      </c>
      <c r="I3" s="29"/>
      <c r="J3" s="30"/>
      <c r="K3" s="31"/>
    </row>
  </sheetData>
  <mergeCells count="1">
    <mergeCell ref="A3:G3"/>
  </mergeCells>
  <pageMargins left="0.7" right="0.7" top="0.75" bottom="0.75" header="0.3" footer="0.3"/>
  <pageSetup paperSize="9" scale="97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workbookViewId="0">
      <selection activeCell="D17" sqref="D17"/>
    </sheetView>
  </sheetViews>
  <sheetFormatPr defaultRowHeight="15"/>
  <cols>
    <col min="1" max="1" width="5.42578125" bestFit="1" customWidth="1"/>
    <col min="2" max="2" width="15" bestFit="1" customWidth="1"/>
    <col min="3" max="3" width="27.42578125" bestFit="1" customWidth="1"/>
    <col min="4" max="4" width="5.5703125" bestFit="1" customWidth="1"/>
    <col min="5" max="5" width="8" bestFit="1" customWidth="1"/>
    <col min="6" max="6" width="64.5703125" bestFit="1" customWidth="1"/>
    <col min="7" max="7" width="9.28515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5">
        <v>1</v>
      </c>
      <c r="B2" s="6" t="s">
        <v>15</v>
      </c>
      <c r="C2" s="6">
        <v>3366</v>
      </c>
      <c r="D2" s="6">
        <v>2022</v>
      </c>
      <c r="E2" s="6" t="s">
        <v>137</v>
      </c>
      <c r="F2" s="6" t="s">
        <v>26</v>
      </c>
      <c r="G2" s="6" t="s">
        <v>34</v>
      </c>
      <c r="H2" s="6">
        <v>10000</v>
      </c>
      <c r="I2" s="8">
        <v>44867</v>
      </c>
      <c r="J2" s="6"/>
      <c r="K2" s="16"/>
    </row>
    <row r="3" spans="1:11">
      <c r="A3" s="15">
        <f>A2+1</f>
        <v>2</v>
      </c>
      <c r="B3" s="6" t="s">
        <v>15</v>
      </c>
      <c r="C3" s="6">
        <v>35404</v>
      </c>
      <c r="D3" s="6">
        <v>2014</v>
      </c>
      <c r="E3" s="6" t="s">
        <v>138</v>
      </c>
      <c r="F3" s="6" t="s">
        <v>12</v>
      </c>
      <c r="G3" s="6" t="s">
        <v>34</v>
      </c>
      <c r="H3" s="6">
        <v>5000</v>
      </c>
      <c r="I3" s="8">
        <v>44773</v>
      </c>
      <c r="J3" s="6"/>
      <c r="K3" s="16"/>
    </row>
    <row r="4" spans="1:11">
      <c r="A4" s="15">
        <f t="shared" ref="A4:A11" si="0">A3+1</f>
        <v>3</v>
      </c>
      <c r="B4" s="6" t="s">
        <v>15</v>
      </c>
      <c r="C4" s="6">
        <v>30376</v>
      </c>
      <c r="D4" s="6">
        <v>2022</v>
      </c>
      <c r="E4" s="6" t="s">
        <v>138</v>
      </c>
      <c r="F4" s="6" t="s">
        <v>12</v>
      </c>
      <c r="G4" s="6" t="s">
        <v>34</v>
      </c>
      <c r="H4" s="6">
        <v>2500</v>
      </c>
      <c r="I4" s="8">
        <v>44773</v>
      </c>
      <c r="J4" s="6"/>
      <c r="K4" s="16"/>
    </row>
    <row r="5" spans="1:11">
      <c r="A5" s="15">
        <f t="shared" si="0"/>
        <v>4</v>
      </c>
      <c r="B5" s="6" t="s">
        <v>15</v>
      </c>
      <c r="C5" s="6">
        <v>11610</v>
      </c>
      <c r="D5" s="6">
        <v>2021</v>
      </c>
      <c r="E5" s="6" t="s">
        <v>45</v>
      </c>
      <c r="F5" s="6" t="s">
        <v>12</v>
      </c>
      <c r="G5" s="6" t="s">
        <v>34</v>
      </c>
      <c r="H5" s="6">
        <v>5000</v>
      </c>
      <c r="I5" s="8">
        <v>44804</v>
      </c>
      <c r="J5" s="6"/>
      <c r="K5" s="16"/>
    </row>
    <row r="6" spans="1:11">
      <c r="A6" s="15">
        <f t="shared" si="0"/>
        <v>5</v>
      </c>
      <c r="B6" s="6" t="s">
        <v>15</v>
      </c>
      <c r="C6" s="6">
        <v>28689</v>
      </c>
      <c r="D6" s="6">
        <v>2022</v>
      </c>
      <c r="E6" s="6" t="s">
        <v>143</v>
      </c>
      <c r="F6" s="6" t="s">
        <v>26</v>
      </c>
      <c r="G6" s="6" t="s">
        <v>34</v>
      </c>
      <c r="H6" s="6">
        <v>10000</v>
      </c>
      <c r="I6" s="8">
        <v>44834</v>
      </c>
      <c r="J6" s="6"/>
      <c r="K6" s="16"/>
    </row>
    <row r="7" spans="1:11">
      <c r="A7" s="15">
        <f t="shared" si="0"/>
        <v>6</v>
      </c>
      <c r="B7" s="6" t="s">
        <v>66</v>
      </c>
      <c r="C7" s="6">
        <v>14118</v>
      </c>
      <c r="D7" s="6">
        <v>2014</v>
      </c>
      <c r="E7" s="6" t="s">
        <v>48</v>
      </c>
      <c r="F7" s="6" t="s">
        <v>128</v>
      </c>
      <c r="G7" s="6" t="s">
        <v>34</v>
      </c>
      <c r="H7" s="6">
        <v>500</v>
      </c>
      <c r="I7" s="8">
        <v>44882</v>
      </c>
      <c r="J7" s="6"/>
      <c r="K7" s="16"/>
    </row>
    <row r="8" spans="1:11">
      <c r="A8" s="15">
        <f t="shared" si="0"/>
        <v>7</v>
      </c>
      <c r="B8" s="6" t="s">
        <v>66</v>
      </c>
      <c r="C8" s="6">
        <v>8830</v>
      </c>
      <c r="D8" s="6">
        <v>2021</v>
      </c>
      <c r="E8" s="6" t="s">
        <v>48</v>
      </c>
      <c r="F8" s="6" t="s">
        <v>123</v>
      </c>
      <c r="G8" s="6" t="s">
        <v>34</v>
      </c>
      <c r="H8" s="6">
        <v>500</v>
      </c>
      <c r="I8" s="8">
        <v>44882</v>
      </c>
      <c r="J8" s="6"/>
      <c r="K8" s="16"/>
    </row>
    <row r="9" spans="1:11">
      <c r="A9" s="15">
        <f t="shared" si="0"/>
        <v>8</v>
      </c>
      <c r="B9" s="6" t="s">
        <v>66</v>
      </c>
      <c r="C9" s="6">
        <v>11610</v>
      </c>
      <c r="D9" s="6">
        <v>2021</v>
      </c>
      <c r="E9" s="6" t="s">
        <v>48</v>
      </c>
      <c r="F9" s="6" t="s">
        <v>127</v>
      </c>
      <c r="G9" s="6" t="s">
        <v>34</v>
      </c>
      <c r="H9" s="6">
        <v>500</v>
      </c>
      <c r="I9" s="8">
        <v>44882</v>
      </c>
      <c r="J9" s="6"/>
      <c r="K9" s="16"/>
    </row>
    <row r="10" spans="1:11">
      <c r="A10" s="15">
        <f t="shared" si="0"/>
        <v>9</v>
      </c>
      <c r="B10" s="6" t="s">
        <v>73</v>
      </c>
      <c r="C10" s="6" t="s">
        <v>94</v>
      </c>
      <c r="D10" s="6">
        <v>2022</v>
      </c>
      <c r="E10" s="6" t="s">
        <v>48</v>
      </c>
      <c r="F10" s="6" t="s">
        <v>95</v>
      </c>
      <c r="G10" s="6" t="s">
        <v>34</v>
      </c>
      <c r="H10" s="6">
        <v>2000</v>
      </c>
      <c r="I10" s="8">
        <v>44882</v>
      </c>
      <c r="J10" s="6"/>
      <c r="K10" s="16"/>
    </row>
    <row r="11" spans="1:11">
      <c r="A11" s="17">
        <f t="shared" si="0"/>
        <v>10</v>
      </c>
      <c r="B11" s="18" t="s">
        <v>73</v>
      </c>
      <c r="C11" s="18" t="s">
        <v>84</v>
      </c>
      <c r="D11" s="18">
        <v>2022</v>
      </c>
      <c r="E11" s="18" t="s">
        <v>48</v>
      </c>
      <c r="F11" s="18" t="s">
        <v>85</v>
      </c>
      <c r="G11" s="18" t="s">
        <v>34</v>
      </c>
      <c r="H11" s="18">
        <v>2000</v>
      </c>
      <c r="I11" s="19">
        <v>44882</v>
      </c>
      <c r="J11" s="18"/>
      <c r="K11" s="20"/>
    </row>
    <row r="12" spans="1:11" ht="15.75" thickBot="1">
      <c r="A12" s="35" t="s">
        <v>149</v>
      </c>
      <c r="B12" s="36"/>
      <c r="C12" s="36"/>
      <c r="D12" s="36"/>
      <c r="E12" s="36"/>
      <c r="F12" s="36"/>
      <c r="G12" s="37"/>
      <c r="H12" s="28">
        <f>SUBTOTAL(109,Table3[AMOUNT])</f>
        <v>38000</v>
      </c>
      <c r="I12" s="29"/>
      <c r="J12" s="30"/>
      <c r="K12" s="31"/>
    </row>
  </sheetData>
  <mergeCells count="1">
    <mergeCell ref="A12:G12"/>
  </mergeCells>
  <pageMargins left="0.7" right="0.7" top="0.75" bottom="0.75" header="0.3" footer="0.3"/>
  <pageSetup paperSize="9" scale="61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2"/>
  <sheetViews>
    <sheetView workbookViewId="0">
      <selection activeCell="J43" sqref="J43"/>
    </sheetView>
  </sheetViews>
  <sheetFormatPr defaultRowHeight="15"/>
  <cols>
    <col min="1" max="1" width="5.42578125" bestFit="1" customWidth="1"/>
    <col min="2" max="2" width="7" bestFit="1" customWidth="1"/>
    <col min="3" max="3" width="8.7109375" bestFit="1" customWidth="1"/>
    <col min="4" max="4" width="5.5703125" bestFit="1" customWidth="1"/>
    <col min="5" max="5" width="8" bestFit="1" customWidth="1"/>
    <col min="6" max="6" width="64.28515625" bestFit="1" customWidth="1"/>
    <col min="7" max="7" width="8.5703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5">
        <v>1</v>
      </c>
      <c r="B2" s="6" t="s">
        <v>15</v>
      </c>
      <c r="C2" s="6">
        <v>21638</v>
      </c>
      <c r="D2" s="6">
        <v>2021</v>
      </c>
      <c r="E2" s="6" t="s">
        <v>137</v>
      </c>
      <c r="F2" s="6" t="s">
        <v>12</v>
      </c>
      <c r="G2" s="6" t="s">
        <v>28</v>
      </c>
      <c r="H2" s="6">
        <v>5000</v>
      </c>
      <c r="I2" s="8">
        <v>44742</v>
      </c>
      <c r="J2" s="6"/>
      <c r="K2" s="16"/>
    </row>
    <row r="3" spans="1:11">
      <c r="A3" s="15">
        <f>A2+1</f>
        <v>2</v>
      </c>
      <c r="B3" s="6" t="s">
        <v>15</v>
      </c>
      <c r="C3" s="6">
        <v>31170</v>
      </c>
      <c r="D3" s="6">
        <v>2021</v>
      </c>
      <c r="E3" s="6" t="s">
        <v>137</v>
      </c>
      <c r="F3" s="6" t="s">
        <v>24</v>
      </c>
      <c r="G3" s="6" t="s">
        <v>28</v>
      </c>
      <c r="H3" s="6">
        <v>12000</v>
      </c>
      <c r="I3" s="8">
        <v>44867</v>
      </c>
      <c r="J3" s="6"/>
      <c r="K3" s="16"/>
    </row>
    <row r="4" spans="1:11">
      <c r="A4" s="15">
        <f t="shared" ref="A4:A51" si="0">A3+1</f>
        <v>3</v>
      </c>
      <c r="B4" s="6" t="s">
        <v>15</v>
      </c>
      <c r="C4" s="6">
        <v>33913</v>
      </c>
      <c r="D4" s="6">
        <v>2021</v>
      </c>
      <c r="E4" s="6" t="s">
        <v>137</v>
      </c>
      <c r="F4" s="6" t="s">
        <v>24</v>
      </c>
      <c r="G4" s="6" t="s">
        <v>28</v>
      </c>
      <c r="H4" s="6">
        <v>12000</v>
      </c>
      <c r="I4" s="8">
        <v>44867</v>
      </c>
      <c r="J4" s="6"/>
      <c r="K4" s="16"/>
    </row>
    <row r="5" spans="1:11">
      <c r="A5" s="15">
        <f t="shared" si="0"/>
        <v>4</v>
      </c>
      <c r="B5" s="6" t="s">
        <v>15</v>
      </c>
      <c r="C5" s="6">
        <v>392</v>
      </c>
      <c r="D5" s="6">
        <v>2022</v>
      </c>
      <c r="E5" s="6" t="s">
        <v>137</v>
      </c>
      <c r="F5" s="6" t="s">
        <v>24</v>
      </c>
      <c r="G5" s="6" t="s">
        <v>28</v>
      </c>
      <c r="H5" s="6">
        <v>12000</v>
      </c>
      <c r="I5" s="8">
        <v>44867</v>
      </c>
      <c r="J5" s="6"/>
      <c r="K5" s="16"/>
    </row>
    <row r="6" spans="1:11">
      <c r="A6" s="15">
        <f t="shared" si="0"/>
        <v>5</v>
      </c>
      <c r="B6" s="6" t="s">
        <v>15</v>
      </c>
      <c r="C6" s="6">
        <v>479</v>
      </c>
      <c r="D6" s="6">
        <v>2022</v>
      </c>
      <c r="E6" s="6" t="s">
        <v>137</v>
      </c>
      <c r="F6" s="6" t="s">
        <v>24</v>
      </c>
      <c r="G6" s="6" t="s">
        <v>28</v>
      </c>
      <c r="H6" s="6">
        <v>12000</v>
      </c>
      <c r="I6" s="8">
        <v>44867</v>
      </c>
      <c r="J6" s="6"/>
      <c r="K6" s="16"/>
    </row>
    <row r="7" spans="1:11">
      <c r="A7" s="15">
        <f t="shared" si="0"/>
        <v>6</v>
      </c>
      <c r="B7" s="6" t="s">
        <v>15</v>
      </c>
      <c r="C7" s="6">
        <v>1229</v>
      </c>
      <c r="D7" s="6">
        <v>2022</v>
      </c>
      <c r="E7" s="6" t="s">
        <v>137</v>
      </c>
      <c r="F7" s="6" t="s">
        <v>24</v>
      </c>
      <c r="G7" s="6" t="s">
        <v>28</v>
      </c>
      <c r="H7" s="6">
        <v>12000</v>
      </c>
      <c r="I7" s="8">
        <v>44867</v>
      </c>
      <c r="J7" s="6"/>
      <c r="K7" s="16"/>
    </row>
    <row r="8" spans="1:11">
      <c r="A8" s="15">
        <f t="shared" si="0"/>
        <v>7</v>
      </c>
      <c r="B8" s="6" t="s">
        <v>15</v>
      </c>
      <c r="C8" s="6">
        <v>13127</v>
      </c>
      <c r="D8" s="6">
        <v>2022</v>
      </c>
      <c r="E8" s="6" t="s">
        <v>137</v>
      </c>
      <c r="F8" s="6" t="s">
        <v>24</v>
      </c>
      <c r="G8" s="6" t="s">
        <v>28</v>
      </c>
      <c r="H8" s="6">
        <v>12000</v>
      </c>
      <c r="I8" s="8">
        <v>44867</v>
      </c>
      <c r="J8" s="6"/>
      <c r="K8" s="16"/>
    </row>
    <row r="9" spans="1:11">
      <c r="A9" s="15">
        <f t="shared" si="0"/>
        <v>8</v>
      </c>
      <c r="B9" s="6" t="s">
        <v>15</v>
      </c>
      <c r="C9" s="6">
        <v>16785</v>
      </c>
      <c r="D9" s="6">
        <v>2022</v>
      </c>
      <c r="E9" s="6" t="s">
        <v>137</v>
      </c>
      <c r="F9" s="6" t="s">
        <v>24</v>
      </c>
      <c r="G9" s="6" t="s">
        <v>28</v>
      </c>
      <c r="H9" s="6">
        <v>12000</v>
      </c>
      <c r="I9" s="8">
        <v>44867</v>
      </c>
      <c r="J9" s="6"/>
      <c r="K9" s="16"/>
    </row>
    <row r="10" spans="1:11">
      <c r="A10" s="15">
        <f t="shared" si="0"/>
        <v>9</v>
      </c>
      <c r="B10" s="6" t="s">
        <v>15</v>
      </c>
      <c r="C10" s="6">
        <v>17896</v>
      </c>
      <c r="D10" s="6">
        <v>2022</v>
      </c>
      <c r="E10" s="6" t="s">
        <v>137</v>
      </c>
      <c r="F10" s="6" t="s">
        <v>24</v>
      </c>
      <c r="G10" s="6" t="s">
        <v>28</v>
      </c>
      <c r="H10" s="6">
        <v>12000</v>
      </c>
      <c r="I10" s="8">
        <v>44867</v>
      </c>
      <c r="J10" s="6"/>
      <c r="K10" s="16"/>
    </row>
    <row r="11" spans="1:11">
      <c r="A11" s="15">
        <f t="shared" si="0"/>
        <v>10</v>
      </c>
      <c r="B11" s="6" t="s">
        <v>15</v>
      </c>
      <c r="C11" s="6">
        <v>18014</v>
      </c>
      <c r="D11" s="6">
        <v>2022</v>
      </c>
      <c r="E11" s="6" t="s">
        <v>137</v>
      </c>
      <c r="F11" s="6" t="s">
        <v>24</v>
      </c>
      <c r="G11" s="6" t="s">
        <v>28</v>
      </c>
      <c r="H11" s="6">
        <v>12000</v>
      </c>
      <c r="I11" s="8">
        <v>44867</v>
      </c>
      <c r="J11" s="6"/>
      <c r="K11" s="16"/>
    </row>
    <row r="12" spans="1:11">
      <c r="A12" s="15">
        <f t="shared" si="0"/>
        <v>11</v>
      </c>
      <c r="B12" s="6" t="s">
        <v>15</v>
      </c>
      <c r="C12" s="6">
        <v>18030</v>
      </c>
      <c r="D12" s="6">
        <v>2022</v>
      </c>
      <c r="E12" s="6" t="s">
        <v>137</v>
      </c>
      <c r="F12" s="6" t="s">
        <v>26</v>
      </c>
      <c r="G12" s="6" t="s">
        <v>28</v>
      </c>
      <c r="H12" s="6">
        <v>10000</v>
      </c>
      <c r="I12" s="8">
        <v>44867</v>
      </c>
      <c r="J12" s="6"/>
      <c r="K12" s="16"/>
    </row>
    <row r="13" spans="1:11">
      <c r="A13" s="15">
        <f t="shared" si="0"/>
        <v>12</v>
      </c>
      <c r="B13" s="6" t="s">
        <v>15</v>
      </c>
      <c r="C13" s="6">
        <v>20266</v>
      </c>
      <c r="D13" s="6">
        <v>2022</v>
      </c>
      <c r="E13" s="6" t="s">
        <v>137</v>
      </c>
      <c r="F13" s="6" t="s">
        <v>24</v>
      </c>
      <c r="G13" s="6" t="s">
        <v>28</v>
      </c>
      <c r="H13" s="6">
        <v>12000</v>
      </c>
      <c r="I13" s="8">
        <v>44867</v>
      </c>
      <c r="J13" s="6"/>
      <c r="K13" s="16"/>
    </row>
    <row r="14" spans="1:11">
      <c r="A14" s="15">
        <f t="shared" si="0"/>
        <v>13</v>
      </c>
      <c r="B14" s="6" t="s">
        <v>15</v>
      </c>
      <c r="C14" s="6">
        <v>21764</v>
      </c>
      <c r="D14" s="6">
        <v>2022</v>
      </c>
      <c r="E14" s="6" t="s">
        <v>137</v>
      </c>
      <c r="F14" s="6" t="s">
        <v>24</v>
      </c>
      <c r="G14" s="6" t="s">
        <v>28</v>
      </c>
      <c r="H14" s="6">
        <v>12000</v>
      </c>
      <c r="I14" s="8">
        <v>44867</v>
      </c>
      <c r="J14" s="6"/>
      <c r="K14" s="16"/>
    </row>
    <row r="15" spans="1:11">
      <c r="A15" s="15">
        <f t="shared" si="0"/>
        <v>14</v>
      </c>
      <c r="B15" s="6" t="s">
        <v>15</v>
      </c>
      <c r="C15" s="6">
        <v>22071</v>
      </c>
      <c r="D15" s="6">
        <v>2022</v>
      </c>
      <c r="E15" s="6" t="s">
        <v>137</v>
      </c>
      <c r="F15" s="6" t="s">
        <v>24</v>
      </c>
      <c r="G15" s="6" t="s">
        <v>28</v>
      </c>
      <c r="H15" s="6">
        <v>12000</v>
      </c>
      <c r="I15" s="8">
        <v>44867</v>
      </c>
      <c r="J15" s="6"/>
      <c r="K15" s="16"/>
    </row>
    <row r="16" spans="1:11">
      <c r="A16" s="15">
        <f t="shared" si="0"/>
        <v>15</v>
      </c>
      <c r="B16" s="6" t="s">
        <v>15</v>
      </c>
      <c r="C16" s="6">
        <v>22229</v>
      </c>
      <c r="D16" s="6">
        <v>2022</v>
      </c>
      <c r="E16" s="6" t="s">
        <v>137</v>
      </c>
      <c r="F16" s="6" t="s">
        <v>24</v>
      </c>
      <c r="G16" s="6" t="s">
        <v>28</v>
      </c>
      <c r="H16" s="6">
        <v>12000</v>
      </c>
      <c r="I16" s="8">
        <v>44867</v>
      </c>
      <c r="J16" s="6"/>
      <c r="K16" s="16"/>
    </row>
    <row r="17" spans="1:11">
      <c r="A17" s="15">
        <f t="shared" si="0"/>
        <v>16</v>
      </c>
      <c r="B17" s="6" t="s">
        <v>15</v>
      </c>
      <c r="C17" s="6">
        <v>22695</v>
      </c>
      <c r="D17" s="6">
        <v>2022</v>
      </c>
      <c r="E17" s="6" t="s">
        <v>137</v>
      </c>
      <c r="F17" s="6" t="s">
        <v>24</v>
      </c>
      <c r="G17" s="6" t="s">
        <v>28</v>
      </c>
      <c r="H17" s="6">
        <v>12000</v>
      </c>
      <c r="I17" s="8">
        <v>44867</v>
      </c>
      <c r="J17" s="6"/>
      <c r="K17" s="16"/>
    </row>
    <row r="18" spans="1:11">
      <c r="A18" s="15">
        <f t="shared" si="0"/>
        <v>17</v>
      </c>
      <c r="B18" s="6" t="s">
        <v>15</v>
      </c>
      <c r="C18" s="6">
        <v>23168</v>
      </c>
      <c r="D18" s="6">
        <v>2022</v>
      </c>
      <c r="E18" s="6" t="s">
        <v>137</v>
      </c>
      <c r="F18" s="6" t="s">
        <v>24</v>
      </c>
      <c r="G18" s="6" t="s">
        <v>28</v>
      </c>
      <c r="H18" s="6">
        <v>12000</v>
      </c>
      <c r="I18" s="8">
        <v>44867</v>
      </c>
      <c r="J18" s="6"/>
      <c r="K18" s="16"/>
    </row>
    <row r="19" spans="1:11">
      <c r="A19" s="15">
        <f t="shared" si="0"/>
        <v>18</v>
      </c>
      <c r="B19" s="6" t="s">
        <v>15</v>
      </c>
      <c r="C19" s="6">
        <v>23180</v>
      </c>
      <c r="D19" s="6">
        <v>2022</v>
      </c>
      <c r="E19" s="6" t="s">
        <v>137</v>
      </c>
      <c r="F19" s="6" t="s">
        <v>24</v>
      </c>
      <c r="G19" s="6" t="s">
        <v>28</v>
      </c>
      <c r="H19" s="6">
        <v>12000</v>
      </c>
      <c r="I19" s="8">
        <v>44867</v>
      </c>
      <c r="J19" s="6"/>
      <c r="K19" s="16"/>
    </row>
    <row r="20" spans="1:11">
      <c r="A20" s="15">
        <f t="shared" si="0"/>
        <v>19</v>
      </c>
      <c r="B20" s="6" t="s">
        <v>15</v>
      </c>
      <c r="C20" s="6">
        <v>23181</v>
      </c>
      <c r="D20" s="6">
        <v>2022</v>
      </c>
      <c r="E20" s="6" t="s">
        <v>137</v>
      </c>
      <c r="F20" s="6" t="s">
        <v>24</v>
      </c>
      <c r="G20" s="6" t="s">
        <v>28</v>
      </c>
      <c r="H20" s="6">
        <v>12000</v>
      </c>
      <c r="I20" s="8">
        <v>44867</v>
      </c>
      <c r="J20" s="6"/>
      <c r="K20" s="16"/>
    </row>
    <row r="21" spans="1:11">
      <c r="A21" s="15">
        <f t="shared" si="0"/>
        <v>20</v>
      </c>
      <c r="B21" s="6" t="s">
        <v>15</v>
      </c>
      <c r="C21" s="6">
        <v>23984</v>
      </c>
      <c r="D21" s="6">
        <v>2022</v>
      </c>
      <c r="E21" s="6" t="s">
        <v>137</v>
      </c>
      <c r="F21" s="6" t="s">
        <v>24</v>
      </c>
      <c r="G21" s="6" t="s">
        <v>28</v>
      </c>
      <c r="H21" s="6">
        <v>12000</v>
      </c>
      <c r="I21" s="8">
        <v>44867</v>
      </c>
      <c r="J21" s="6"/>
      <c r="K21" s="16"/>
    </row>
    <row r="22" spans="1:11">
      <c r="A22" s="15">
        <f t="shared" si="0"/>
        <v>21</v>
      </c>
      <c r="B22" s="6" t="s">
        <v>15</v>
      </c>
      <c r="C22" s="6">
        <v>23993</v>
      </c>
      <c r="D22" s="6">
        <v>2022</v>
      </c>
      <c r="E22" s="6" t="s">
        <v>137</v>
      </c>
      <c r="F22" s="6" t="s">
        <v>26</v>
      </c>
      <c r="G22" s="6" t="s">
        <v>28</v>
      </c>
      <c r="H22" s="6">
        <v>10000</v>
      </c>
      <c r="I22" s="8">
        <v>44867</v>
      </c>
      <c r="J22" s="6"/>
      <c r="K22" s="16"/>
    </row>
    <row r="23" spans="1:11">
      <c r="A23" s="15">
        <f t="shared" si="0"/>
        <v>22</v>
      </c>
      <c r="B23" s="6" t="s">
        <v>15</v>
      </c>
      <c r="C23" s="6">
        <v>37101</v>
      </c>
      <c r="D23" s="6">
        <v>2022</v>
      </c>
      <c r="E23" s="6" t="s">
        <v>137</v>
      </c>
      <c r="F23" s="6" t="s">
        <v>24</v>
      </c>
      <c r="G23" s="6" t="s">
        <v>28</v>
      </c>
      <c r="H23" s="6">
        <v>12000</v>
      </c>
      <c r="I23" s="8">
        <v>44867</v>
      </c>
      <c r="J23" s="6"/>
      <c r="K23" s="16"/>
    </row>
    <row r="24" spans="1:11">
      <c r="A24" s="15">
        <f t="shared" si="0"/>
        <v>23</v>
      </c>
      <c r="B24" s="6" t="s">
        <v>15</v>
      </c>
      <c r="C24" s="6">
        <v>18901</v>
      </c>
      <c r="D24" s="6">
        <v>2018</v>
      </c>
      <c r="E24" s="6" t="s">
        <v>138</v>
      </c>
      <c r="F24" s="6" t="s">
        <v>12</v>
      </c>
      <c r="G24" s="6" t="s">
        <v>28</v>
      </c>
      <c r="H24" s="6">
        <v>5000</v>
      </c>
      <c r="I24" s="8">
        <v>44773</v>
      </c>
      <c r="J24" s="6"/>
      <c r="K24" s="16"/>
    </row>
    <row r="25" spans="1:11">
      <c r="A25" s="15">
        <f t="shared" si="0"/>
        <v>24</v>
      </c>
      <c r="B25" s="6" t="s">
        <v>15</v>
      </c>
      <c r="C25" s="6">
        <v>10923</v>
      </c>
      <c r="D25" s="6">
        <v>2022</v>
      </c>
      <c r="E25" s="6" t="s">
        <v>138</v>
      </c>
      <c r="F25" s="6" t="s">
        <v>26</v>
      </c>
      <c r="G25" s="6" t="s">
        <v>28</v>
      </c>
      <c r="H25" s="6">
        <v>10000</v>
      </c>
      <c r="I25" s="8">
        <v>44773</v>
      </c>
      <c r="J25" s="6"/>
      <c r="K25" s="16"/>
    </row>
    <row r="26" spans="1:11">
      <c r="A26" s="15">
        <f t="shared" si="0"/>
        <v>25</v>
      </c>
      <c r="B26" s="6" t="s">
        <v>15</v>
      </c>
      <c r="C26" s="6">
        <v>33706</v>
      </c>
      <c r="D26" s="6">
        <v>2021</v>
      </c>
      <c r="E26" s="6" t="s">
        <v>45</v>
      </c>
      <c r="F26" s="6" t="s">
        <v>12</v>
      </c>
      <c r="G26" s="6" t="s">
        <v>28</v>
      </c>
      <c r="H26" s="6">
        <v>5000</v>
      </c>
      <c r="I26" s="8">
        <v>44804</v>
      </c>
      <c r="J26" s="6"/>
      <c r="K26" s="16"/>
    </row>
    <row r="27" spans="1:11">
      <c r="A27" s="15">
        <f t="shared" si="0"/>
        <v>26</v>
      </c>
      <c r="B27" s="6" t="s">
        <v>15</v>
      </c>
      <c r="C27" s="6">
        <v>23669</v>
      </c>
      <c r="D27" s="6">
        <v>2022</v>
      </c>
      <c r="E27" s="6" t="s">
        <v>45</v>
      </c>
      <c r="F27" s="6" t="s">
        <v>24</v>
      </c>
      <c r="G27" s="6" t="s">
        <v>28</v>
      </c>
      <c r="H27" s="6">
        <v>12000</v>
      </c>
      <c r="I27" s="8">
        <v>44804</v>
      </c>
      <c r="J27" s="6"/>
      <c r="K27" s="16"/>
    </row>
    <row r="28" spans="1:11">
      <c r="A28" s="15">
        <f t="shared" si="0"/>
        <v>27</v>
      </c>
      <c r="B28" s="6" t="s">
        <v>15</v>
      </c>
      <c r="C28" s="6">
        <v>24110</v>
      </c>
      <c r="D28" s="6">
        <v>2022</v>
      </c>
      <c r="E28" s="6" t="s">
        <v>45</v>
      </c>
      <c r="F28" s="6" t="s">
        <v>24</v>
      </c>
      <c r="G28" s="6" t="s">
        <v>28</v>
      </c>
      <c r="H28" s="6">
        <v>12000</v>
      </c>
      <c r="I28" s="8">
        <v>44804</v>
      </c>
      <c r="J28" s="6"/>
      <c r="K28" s="16"/>
    </row>
    <row r="29" spans="1:11">
      <c r="A29" s="15">
        <f t="shared" si="0"/>
        <v>28</v>
      </c>
      <c r="B29" s="6" t="s">
        <v>15</v>
      </c>
      <c r="C29" s="6">
        <v>24208</v>
      </c>
      <c r="D29" s="6">
        <v>2022</v>
      </c>
      <c r="E29" s="6" t="s">
        <v>45</v>
      </c>
      <c r="F29" s="6" t="s">
        <v>24</v>
      </c>
      <c r="G29" s="6" t="s">
        <v>28</v>
      </c>
      <c r="H29" s="6">
        <v>12000</v>
      </c>
      <c r="I29" s="8">
        <v>44804</v>
      </c>
      <c r="J29" s="6"/>
      <c r="K29" s="16"/>
    </row>
    <row r="30" spans="1:11">
      <c r="A30" s="15">
        <f t="shared" si="0"/>
        <v>29</v>
      </c>
      <c r="B30" s="6" t="s">
        <v>15</v>
      </c>
      <c r="C30" s="6">
        <v>26285</v>
      </c>
      <c r="D30" s="6">
        <v>2022</v>
      </c>
      <c r="E30" s="6" t="s">
        <v>45</v>
      </c>
      <c r="F30" s="6" t="s">
        <v>24</v>
      </c>
      <c r="G30" s="6" t="s">
        <v>28</v>
      </c>
      <c r="H30" s="6">
        <v>12000</v>
      </c>
      <c r="I30" s="8">
        <v>44804</v>
      </c>
      <c r="J30" s="6"/>
      <c r="K30" s="16"/>
    </row>
    <row r="31" spans="1:11">
      <c r="A31" s="15">
        <f t="shared" si="0"/>
        <v>30</v>
      </c>
      <c r="B31" s="6" t="s">
        <v>15</v>
      </c>
      <c r="C31" s="6">
        <v>26470</v>
      </c>
      <c r="D31" s="6">
        <v>2022</v>
      </c>
      <c r="E31" s="6" t="s">
        <v>45</v>
      </c>
      <c r="F31" s="6" t="s">
        <v>24</v>
      </c>
      <c r="G31" s="6" t="s">
        <v>28</v>
      </c>
      <c r="H31" s="6">
        <v>12000</v>
      </c>
      <c r="I31" s="8">
        <v>44804</v>
      </c>
      <c r="J31" s="6"/>
      <c r="K31" s="16"/>
    </row>
    <row r="32" spans="1:11">
      <c r="A32" s="15">
        <f t="shared" si="0"/>
        <v>31</v>
      </c>
      <c r="B32" s="6" t="s">
        <v>15</v>
      </c>
      <c r="C32" s="6">
        <v>26580</v>
      </c>
      <c r="D32" s="6">
        <v>2022</v>
      </c>
      <c r="E32" s="6" t="s">
        <v>45</v>
      </c>
      <c r="F32" s="6" t="s">
        <v>24</v>
      </c>
      <c r="G32" s="6" t="s">
        <v>28</v>
      </c>
      <c r="H32" s="6">
        <v>12000</v>
      </c>
      <c r="I32" s="8">
        <v>44804</v>
      </c>
      <c r="J32" s="6"/>
      <c r="K32" s="16"/>
    </row>
    <row r="33" spans="1:11">
      <c r="A33" s="15">
        <f t="shared" si="0"/>
        <v>32</v>
      </c>
      <c r="B33" s="6" t="s">
        <v>15</v>
      </c>
      <c r="C33" s="6">
        <v>27200</v>
      </c>
      <c r="D33" s="6">
        <v>2022</v>
      </c>
      <c r="E33" s="6" t="s">
        <v>45</v>
      </c>
      <c r="F33" s="6" t="s">
        <v>24</v>
      </c>
      <c r="G33" s="6" t="s">
        <v>28</v>
      </c>
      <c r="H33" s="6">
        <v>12000</v>
      </c>
      <c r="I33" s="8">
        <v>44804</v>
      </c>
      <c r="J33" s="6"/>
      <c r="K33" s="16"/>
    </row>
    <row r="34" spans="1:11">
      <c r="A34" s="15">
        <f t="shared" si="0"/>
        <v>33</v>
      </c>
      <c r="B34" s="6" t="s">
        <v>15</v>
      </c>
      <c r="C34" s="6">
        <v>28964</v>
      </c>
      <c r="D34" s="6">
        <v>2022</v>
      </c>
      <c r="E34" s="6" t="s">
        <v>45</v>
      </c>
      <c r="F34" s="6" t="s">
        <v>24</v>
      </c>
      <c r="G34" s="6" t="s">
        <v>28</v>
      </c>
      <c r="H34" s="6">
        <v>12000</v>
      </c>
      <c r="I34" s="8">
        <v>44804</v>
      </c>
      <c r="J34" s="6"/>
      <c r="K34" s="16"/>
    </row>
    <row r="35" spans="1:11">
      <c r="A35" s="15">
        <f t="shared" si="0"/>
        <v>34</v>
      </c>
      <c r="B35" s="6" t="s">
        <v>15</v>
      </c>
      <c r="C35" s="6">
        <v>29574</v>
      </c>
      <c r="D35" s="6">
        <v>2022</v>
      </c>
      <c r="E35" s="6" t="s">
        <v>45</v>
      </c>
      <c r="F35" s="6" t="s">
        <v>24</v>
      </c>
      <c r="G35" s="6" t="s">
        <v>28</v>
      </c>
      <c r="H35" s="6">
        <v>12000</v>
      </c>
      <c r="I35" s="8">
        <v>44804</v>
      </c>
      <c r="J35" s="6"/>
      <c r="K35" s="16"/>
    </row>
    <row r="36" spans="1:11">
      <c r="A36" s="15">
        <f t="shared" si="0"/>
        <v>35</v>
      </c>
      <c r="B36" s="6" t="s">
        <v>33</v>
      </c>
      <c r="C36" s="6">
        <v>1295</v>
      </c>
      <c r="D36" s="6">
        <v>2019</v>
      </c>
      <c r="E36" s="6" t="s">
        <v>143</v>
      </c>
      <c r="F36" s="6" t="s">
        <v>12</v>
      </c>
      <c r="G36" s="6" t="s">
        <v>28</v>
      </c>
      <c r="H36" s="6">
        <v>5000</v>
      </c>
      <c r="I36" s="8">
        <v>44834</v>
      </c>
      <c r="J36" s="6"/>
      <c r="K36" s="16"/>
    </row>
    <row r="37" spans="1:11">
      <c r="A37" s="15">
        <f t="shared" si="0"/>
        <v>36</v>
      </c>
      <c r="B37" s="6" t="s">
        <v>15</v>
      </c>
      <c r="C37" s="6">
        <v>27801</v>
      </c>
      <c r="D37" s="6">
        <v>2022</v>
      </c>
      <c r="E37" s="6" t="s">
        <v>143</v>
      </c>
      <c r="F37" s="6" t="s">
        <v>24</v>
      </c>
      <c r="G37" s="6" t="s">
        <v>28</v>
      </c>
      <c r="H37" s="6">
        <v>12000</v>
      </c>
      <c r="I37" s="8">
        <v>44834</v>
      </c>
      <c r="J37" s="6"/>
      <c r="K37" s="16"/>
    </row>
    <row r="38" spans="1:11">
      <c r="A38" s="15">
        <f t="shared" si="0"/>
        <v>37</v>
      </c>
      <c r="B38" s="6" t="s">
        <v>15</v>
      </c>
      <c r="C38" s="6">
        <v>29177</v>
      </c>
      <c r="D38" s="6">
        <v>2022</v>
      </c>
      <c r="E38" s="6" t="s">
        <v>143</v>
      </c>
      <c r="F38" s="6" t="s">
        <v>24</v>
      </c>
      <c r="G38" s="6" t="s">
        <v>28</v>
      </c>
      <c r="H38" s="6">
        <v>12000</v>
      </c>
      <c r="I38" s="8">
        <v>44834</v>
      </c>
      <c r="J38" s="6"/>
      <c r="K38" s="16"/>
    </row>
    <row r="39" spans="1:11">
      <c r="A39" s="15">
        <f t="shared" si="0"/>
        <v>38</v>
      </c>
      <c r="B39" s="6" t="s">
        <v>15</v>
      </c>
      <c r="C39" s="6">
        <v>29315</v>
      </c>
      <c r="D39" s="6">
        <v>2022</v>
      </c>
      <c r="E39" s="6" t="s">
        <v>143</v>
      </c>
      <c r="F39" s="6" t="s">
        <v>26</v>
      </c>
      <c r="G39" s="6" t="s">
        <v>28</v>
      </c>
      <c r="H39" s="6">
        <v>10000</v>
      </c>
      <c r="I39" s="8">
        <v>44834</v>
      </c>
      <c r="J39" s="6"/>
      <c r="K39" s="16"/>
    </row>
    <row r="40" spans="1:11">
      <c r="A40" s="15">
        <f t="shared" si="0"/>
        <v>39</v>
      </c>
      <c r="B40" s="6" t="s">
        <v>15</v>
      </c>
      <c r="C40" s="6">
        <v>29989</v>
      </c>
      <c r="D40" s="6">
        <v>2022</v>
      </c>
      <c r="E40" s="6" t="s">
        <v>143</v>
      </c>
      <c r="F40" s="6" t="s">
        <v>24</v>
      </c>
      <c r="G40" s="6" t="s">
        <v>28</v>
      </c>
      <c r="H40" s="6">
        <v>12000</v>
      </c>
      <c r="I40" s="8">
        <v>44834</v>
      </c>
      <c r="J40" s="6"/>
      <c r="K40" s="16"/>
    </row>
    <row r="41" spans="1:11">
      <c r="A41" s="15">
        <f t="shared" si="0"/>
        <v>40</v>
      </c>
      <c r="B41" s="6" t="s">
        <v>15</v>
      </c>
      <c r="C41" s="6">
        <v>30187</v>
      </c>
      <c r="D41" s="6">
        <v>2022</v>
      </c>
      <c r="E41" s="6" t="s">
        <v>143</v>
      </c>
      <c r="F41" s="6" t="s">
        <v>24</v>
      </c>
      <c r="G41" s="6" t="s">
        <v>28</v>
      </c>
      <c r="H41" s="6">
        <v>12000</v>
      </c>
      <c r="I41" s="8">
        <v>44834</v>
      </c>
      <c r="J41" s="6"/>
      <c r="K41" s="16"/>
    </row>
    <row r="42" spans="1:11">
      <c r="A42" s="15">
        <f t="shared" si="0"/>
        <v>41</v>
      </c>
      <c r="B42" s="6" t="s">
        <v>15</v>
      </c>
      <c r="C42" s="6">
        <v>32012</v>
      </c>
      <c r="D42" s="6">
        <v>2022</v>
      </c>
      <c r="E42" s="6" t="s">
        <v>143</v>
      </c>
      <c r="F42" s="6" t="s">
        <v>24</v>
      </c>
      <c r="G42" s="6" t="s">
        <v>28</v>
      </c>
      <c r="H42" s="6">
        <v>12000</v>
      </c>
      <c r="I42" s="8">
        <v>44834</v>
      </c>
      <c r="J42" s="6"/>
      <c r="K42" s="16"/>
    </row>
    <row r="43" spans="1:11">
      <c r="A43" s="15">
        <f t="shared" si="0"/>
        <v>42</v>
      </c>
      <c r="B43" s="6" t="s">
        <v>15</v>
      </c>
      <c r="C43" s="6">
        <v>32503</v>
      </c>
      <c r="D43" s="6">
        <v>2022</v>
      </c>
      <c r="E43" s="6" t="s">
        <v>143</v>
      </c>
      <c r="F43" s="6" t="s">
        <v>26</v>
      </c>
      <c r="G43" s="6" t="s">
        <v>28</v>
      </c>
      <c r="H43" s="6">
        <v>10000</v>
      </c>
      <c r="I43" s="8">
        <v>44834</v>
      </c>
      <c r="J43" s="6"/>
      <c r="K43" s="16"/>
    </row>
    <row r="44" spans="1:11">
      <c r="A44" s="15">
        <f t="shared" si="0"/>
        <v>43</v>
      </c>
      <c r="B44" s="6" t="s">
        <v>15</v>
      </c>
      <c r="C44" s="6">
        <v>34995</v>
      </c>
      <c r="D44" s="6">
        <v>2022</v>
      </c>
      <c r="E44" s="6" t="s">
        <v>143</v>
      </c>
      <c r="F44" s="6" t="s">
        <v>24</v>
      </c>
      <c r="G44" s="6" t="s">
        <v>28</v>
      </c>
      <c r="H44" s="6">
        <v>12000</v>
      </c>
      <c r="I44" s="8">
        <v>44834</v>
      </c>
      <c r="J44" s="6"/>
      <c r="K44" s="16"/>
    </row>
    <row r="45" spans="1:11">
      <c r="A45" s="15">
        <f t="shared" si="0"/>
        <v>44</v>
      </c>
      <c r="B45" s="6" t="s">
        <v>15</v>
      </c>
      <c r="C45" s="6">
        <v>35588</v>
      </c>
      <c r="D45" s="6">
        <v>2022</v>
      </c>
      <c r="E45" s="6" t="s">
        <v>143</v>
      </c>
      <c r="F45" s="6" t="s">
        <v>12</v>
      </c>
      <c r="G45" s="6" t="s">
        <v>28</v>
      </c>
      <c r="H45" s="6">
        <v>5000</v>
      </c>
      <c r="I45" s="8">
        <v>44834</v>
      </c>
      <c r="J45" s="6"/>
      <c r="K45" s="16"/>
    </row>
    <row r="46" spans="1:11">
      <c r="A46" s="15">
        <f t="shared" si="0"/>
        <v>45</v>
      </c>
      <c r="B46" s="6" t="s">
        <v>15</v>
      </c>
      <c r="C46" s="6">
        <v>4619</v>
      </c>
      <c r="D46" s="6">
        <v>2022</v>
      </c>
      <c r="E46" s="6" t="s">
        <v>48</v>
      </c>
      <c r="F46" s="6" t="s">
        <v>54</v>
      </c>
      <c r="G46" s="6" t="s">
        <v>28</v>
      </c>
      <c r="H46" s="6">
        <v>2000</v>
      </c>
      <c r="I46" s="8">
        <v>44882</v>
      </c>
      <c r="J46" s="6"/>
      <c r="K46" s="16"/>
    </row>
    <row r="47" spans="1:11">
      <c r="A47" s="15">
        <f t="shared" si="0"/>
        <v>46</v>
      </c>
      <c r="B47" s="6" t="s">
        <v>15</v>
      </c>
      <c r="C47" s="6">
        <v>4992</v>
      </c>
      <c r="D47" s="6">
        <v>2022</v>
      </c>
      <c r="E47" s="6" t="s">
        <v>48</v>
      </c>
      <c r="F47" s="6" t="s">
        <v>96</v>
      </c>
      <c r="G47" s="6" t="s">
        <v>28</v>
      </c>
      <c r="H47" s="6">
        <v>2000</v>
      </c>
      <c r="I47" s="8">
        <v>44882</v>
      </c>
      <c r="J47" s="6"/>
      <c r="K47" s="16"/>
    </row>
    <row r="48" spans="1:11">
      <c r="A48" s="15">
        <f t="shared" si="0"/>
        <v>47</v>
      </c>
      <c r="B48" s="6" t="s">
        <v>15</v>
      </c>
      <c r="C48" s="6">
        <v>4992</v>
      </c>
      <c r="D48" s="6">
        <v>2022</v>
      </c>
      <c r="E48" s="6" t="s">
        <v>48</v>
      </c>
      <c r="F48" s="6" t="s">
        <v>69</v>
      </c>
      <c r="G48" s="6" t="s">
        <v>28</v>
      </c>
      <c r="H48" s="6">
        <v>2000</v>
      </c>
      <c r="I48" s="8">
        <v>44882</v>
      </c>
      <c r="J48" s="6"/>
      <c r="K48" s="16"/>
    </row>
    <row r="49" spans="1:11">
      <c r="A49" s="15">
        <f t="shared" si="0"/>
        <v>48</v>
      </c>
      <c r="B49" s="6" t="s">
        <v>70</v>
      </c>
      <c r="C49" s="6">
        <v>28942</v>
      </c>
      <c r="D49" s="6">
        <v>2022</v>
      </c>
      <c r="E49" s="6" t="s">
        <v>48</v>
      </c>
      <c r="F49" s="6" t="s">
        <v>104</v>
      </c>
      <c r="G49" s="6" t="s">
        <v>28</v>
      </c>
      <c r="H49" s="6">
        <v>2000</v>
      </c>
      <c r="I49" s="8">
        <v>44882</v>
      </c>
      <c r="J49" s="6"/>
      <c r="K49" s="16"/>
    </row>
    <row r="50" spans="1:11">
      <c r="A50" s="15">
        <f t="shared" si="0"/>
        <v>49</v>
      </c>
      <c r="B50" s="6" t="s">
        <v>70</v>
      </c>
      <c r="C50" s="6">
        <v>29315</v>
      </c>
      <c r="D50" s="6">
        <v>2022</v>
      </c>
      <c r="E50" s="6" t="s">
        <v>48</v>
      </c>
      <c r="F50" s="6" t="s">
        <v>105</v>
      </c>
      <c r="G50" s="6" t="s">
        <v>28</v>
      </c>
      <c r="H50" s="6">
        <v>2000</v>
      </c>
      <c r="I50" s="8">
        <v>44882</v>
      </c>
      <c r="J50" s="6"/>
      <c r="K50" s="16"/>
    </row>
    <row r="51" spans="1:11">
      <c r="A51" s="17">
        <f t="shared" si="0"/>
        <v>50</v>
      </c>
      <c r="B51" s="18" t="s">
        <v>70</v>
      </c>
      <c r="C51" s="18">
        <v>29989</v>
      </c>
      <c r="D51" s="18">
        <v>2022</v>
      </c>
      <c r="E51" s="18" t="s">
        <v>48</v>
      </c>
      <c r="F51" s="18" t="s">
        <v>107</v>
      </c>
      <c r="G51" s="18" t="s">
        <v>28</v>
      </c>
      <c r="H51" s="18">
        <v>2000</v>
      </c>
      <c r="I51" s="19">
        <v>44882</v>
      </c>
      <c r="J51" s="18"/>
      <c r="K51" s="20"/>
    </row>
    <row r="52" spans="1:11" ht="15.75" thickBot="1">
      <c r="A52" s="35" t="s">
        <v>149</v>
      </c>
      <c r="B52" s="36"/>
      <c r="C52" s="36"/>
      <c r="D52" s="36"/>
      <c r="E52" s="36"/>
      <c r="F52" s="36"/>
      <c r="G52" s="37"/>
      <c r="H52" s="28">
        <f>SUBTOTAL(109,Table4[AMOUNT])</f>
        <v>495000</v>
      </c>
      <c r="I52" s="29"/>
      <c r="J52" s="30"/>
      <c r="K52" s="31"/>
    </row>
  </sheetData>
  <mergeCells count="1">
    <mergeCell ref="A52:G52"/>
  </mergeCells>
  <pageMargins left="0.7" right="0.7" top="0.75" bottom="0.75" header="0.3" footer="0.3"/>
  <pageSetup scale="66" fitToHeight="2" orientation="landscape" r:id="rId1"/>
  <headerFooter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K22" sqref="K22"/>
    </sheetView>
  </sheetViews>
  <sheetFormatPr defaultRowHeight="1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7">
        <v>1</v>
      </c>
      <c r="B2" s="18" t="s">
        <v>15</v>
      </c>
      <c r="C2" s="18">
        <v>19101</v>
      </c>
      <c r="D2" s="18">
        <v>2021</v>
      </c>
      <c r="E2" s="18" t="s">
        <v>137</v>
      </c>
      <c r="F2" s="18" t="s">
        <v>26</v>
      </c>
      <c r="G2" s="18" t="s">
        <v>27</v>
      </c>
      <c r="H2" s="18">
        <v>10000</v>
      </c>
      <c r="I2" s="19">
        <v>44867</v>
      </c>
      <c r="J2" s="18"/>
      <c r="K2" s="20"/>
    </row>
    <row r="3" spans="1:11" ht="15.75" thickBot="1">
      <c r="A3" s="35" t="s">
        <v>149</v>
      </c>
      <c r="B3" s="36"/>
      <c r="C3" s="36"/>
      <c r="D3" s="36"/>
      <c r="E3" s="36"/>
      <c r="F3" s="36"/>
      <c r="G3" s="37"/>
      <c r="H3" s="28">
        <f>SUBTOTAL(109,Table5[AMOUNT])</f>
        <v>10000</v>
      </c>
      <c r="I3" s="29"/>
      <c r="J3" s="30"/>
      <c r="K3" s="31"/>
    </row>
  </sheetData>
  <mergeCells count="1">
    <mergeCell ref="A3:G3"/>
  </mergeCells>
  <pageMargins left="0.7" right="0.7" top="0.75" bottom="0.75" header="0.3" footer="0.3"/>
  <pageSetup paperSize="9" scale="83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F13" sqref="F13"/>
    </sheetView>
  </sheetViews>
  <sheetFormatPr defaultRowHeight="15"/>
  <cols>
    <col min="1" max="1" width="5.42578125" bestFit="1" customWidth="1"/>
    <col min="2" max="2" width="15" bestFit="1" customWidth="1"/>
    <col min="3" max="3" width="8.7109375" bestFit="1" customWidth="1"/>
    <col min="4" max="4" width="5.5703125" bestFit="1" customWidth="1"/>
    <col min="5" max="5" width="8" bestFit="1" customWidth="1"/>
    <col min="6" max="6" width="30.28515625" bestFit="1" customWidth="1"/>
    <col min="7" max="7" width="18.140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7">
        <v>1</v>
      </c>
      <c r="B2" s="18" t="s">
        <v>66</v>
      </c>
      <c r="C2" s="18">
        <v>434</v>
      </c>
      <c r="D2" s="18">
        <v>2009</v>
      </c>
      <c r="E2" s="18" t="s">
        <v>48</v>
      </c>
      <c r="F2" s="18" t="s">
        <v>114</v>
      </c>
      <c r="G2" s="18" t="s">
        <v>115</v>
      </c>
      <c r="H2" s="18">
        <v>500</v>
      </c>
      <c r="I2" s="19">
        <v>44882</v>
      </c>
      <c r="J2" s="18"/>
      <c r="K2" s="20"/>
    </row>
    <row r="3" spans="1:11" ht="15.75" thickBot="1">
      <c r="A3" s="35" t="s">
        <v>149</v>
      </c>
      <c r="B3" s="36"/>
      <c r="C3" s="36"/>
      <c r="D3" s="36"/>
      <c r="E3" s="36"/>
      <c r="F3" s="36"/>
      <c r="G3" s="37"/>
      <c r="H3" s="28">
        <f>SUBTOTAL(109,Table6[AMOUNT])</f>
        <v>500</v>
      </c>
      <c r="I3" s="29"/>
      <c r="J3" s="30"/>
      <c r="K3" s="31"/>
    </row>
  </sheetData>
  <mergeCells count="1">
    <mergeCell ref="A3:G3"/>
  </mergeCells>
  <pageMargins left="0.7" right="0.7" top="0.75" bottom="0.75" header="0.3" footer="0.3"/>
  <pageSetup paperSize="9" scale="77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16" workbookViewId="0">
      <selection activeCell="J26" sqref="J26"/>
    </sheetView>
  </sheetViews>
  <sheetFormatPr defaultRowHeight="15"/>
  <cols>
    <col min="1" max="1" width="5.42578125" bestFit="1" customWidth="1"/>
    <col min="2" max="2" width="9.42578125" bestFit="1" customWidth="1"/>
    <col min="3" max="3" width="14.85546875" bestFit="1" customWidth="1"/>
    <col min="4" max="4" width="5.5703125" bestFit="1" customWidth="1"/>
    <col min="5" max="5" width="8" bestFit="1" customWidth="1"/>
    <col min="6" max="6" width="38.28515625" bestFit="1" customWidth="1"/>
    <col min="7" max="7" width="10.140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>
      <c r="A2" s="15">
        <v>1</v>
      </c>
      <c r="B2" s="6" t="s">
        <v>15</v>
      </c>
      <c r="C2" s="6">
        <v>33891</v>
      </c>
      <c r="D2" s="6">
        <v>2021</v>
      </c>
      <c r="E2" s="6" t="s">
        <v>137</v>
      </c>
      <c r="F2" s="6" t="s">
        <v>24</v>
      </c>
      <c r="G2" s="6" t="s">
        <v>29</v>
      </c>
      <c r="H2" s="6">
        <v>12000</v>
      </c>
      <c r="I2" s="8">
        <v>44867</v>
      </c>
      <c r="J2" s="6"/>
      <c r="K2" s="16"/>
    </row>
    <row r="3" spans="1:11">
      <c r="A3" s="15">
        <f>A2+1</f>
        <v>2</v>
      </c>
      <c r="B3" s="6" t="s">
        <v>15</v>
      </c>
      <c r="C3" s="6">
        <v>8935</v>
      </c>
      <c r="D3" s="6">
        <v>2022</v>
      </c>
      <c r="E3" s="6" t="s">
        <v>137</v>
      </c>
      <c r="F3" s="6" t="s">
        <v>26</v>
      </c>
      <c r="G3" s="6" t="s">
        <v>29</v>
      </c>
      <c r="H3" s="6">
        <v>10000</v>
      </c>
      <c r="I3" s="8">
        <v>44867</v>
      </c>
      <c r="J3" s="6"/>
      <c r="K3" s="16"/>
    </row>
    <row r="4" spans="1:11">
      <c r="A4" s="15">
        <f t="shared" ref="A4:A67" si="0">A3+1</f>
        <v>3</v>
      </c>
      <c r="B4" s="6" t="s">
        <v>15</v>
      </c>
      <c r="C4" s="6">
        <v>8989</v>
      </c>
      <c r="D4" s="6">
        <v>2022</v>
      </c>
      <c r="E4" s="6" t="s">
        <v>137</v>
      </c>
      <c r="F4" s="6" t="s">
        <v>26</v>
      </c>
      <c r="G4" s="6" t="s">
        <v>29</v>
      </c>
      <c r="H4" s="6">
        <v>10000</v>
      </c>
      <c r="I4" s="8">
        <v>44867</v>
      </c>
      <c r="J4" s="6"/>
      <c r="K4" s="16"/>
    </row>
    <row r="5" spans="1:11">
      <c r="A5" s="15">
        <f t="shared" si="0"/>
        <v>4</v>
      </c>
      <c r="B5" s="6" t="s">
        <v>15</v>
      </c>
      <c r="C5" s="6">
        <v>9328</v>
      </c>
      <c r="D5" s="6">
        <v>2022</v>
      </c>
      <c r="E5" s="6" t="s">
        <v>137</v>
      </c>
      <c r="F5" s="6" t="s">
        <v>26</v>
      </c>
      <c r="G5" s="6" t="s">
        <v>29</v>
      </c>
      <c r="H5" s="6">
        <v>10000</v>
      </c>
      <c r="I5" s="8">
        <v>44867</v>
      </c>
      <c r="J5" s="6"/>
      <c r="K5" s="16"/>
    </row>
    <row r="6" spans="1:11">
      <c r="A6" s="15">
        <f t="shared" si="0"/>
        <v>5</v>
      </c>
      <c r="B6" s="6" t="s">
        <v>15</v>
      </c>
      <c r="C6" s="6">
        <v>24569</v>
      </c>
      <c r="D6" s="6">
        <v>2022</v>
      </c>
      <c r="E6" s="6" t="s">
        <v>137</v>
      </c>
      <c r="F6" s="6" t="s">
        <v>32</v>
      </c>
      <c r="G6" s="6" t="s">
        <v>29</v>
      </c>
      <c r="H6" s="6">
        <v>2500</v>
      </c>
      <c r="I6" s="8">
        <v>44742</v>
      </c>
      <c r="J6" s="6"/>
      <c r="K6" s="16"/>
    </row>
    <row r="7" spans="1:11">
      <c r="A7" s="15">
        <f t="shared" si="0"/>
        <v>6</v>
      </c>
      <c r="B7" s="6" t="s">
        <v>15</v>
      </c>
      <c r="C7" s="6">
        <v>24598</v>
      </c>
      <c r="D7" s="6">
        <v>2022</v>
      </c>
      <c r="E7" s="6" t="s">
        <v>137</v>
      </c>
      <c r="F7" s="6" t="s">
        <v>32</v>
      </c>
      <c r="G7" s="6" t="s">
        <v>29</v>
      </c>
      <c r="H7" s="6">
        <v>2500</v>
      </c>
      <c r="I7" s="8">
        <v>44742</v>
      </c>
      <c r="J7" s="6"/>
      <c r="K7" s="16"/>
    </row>
    <row r="8" spans="1:11">
      <c r="A8" s="15">
        <f t="shared" si="0"/>
        <v>7</v>
      </c>
      <c r="B8" s="6" t="s">
        <v>15</v>
      </c>
      <c r="C8" s="6">
        <v>24606</v>
      </c>
      <c r="D8" s="6">
        <v>2022</v>
      </c>
      <c r="E8" s="6" t="s">
        <v>137</v>
      </c>
      <c r="F8" s="6" t="s">
        <v>32</v>
      </c>
      <c r="G8" s="6" t="s">
        <v>29</v>
      </c>
      <c r="H8" s="6">
        <v>2500</v>
      </c>
      <c r="I8" s="8">
        <v>44742</v>
      </c>
      <c r="J8" s="6"/>
      <c r="K8" s="16"/>
    </row>
    <row r="9" spans="1:11">
      <c r="A9" s="15">
        <f t="shared" si="0"/>
        <v>8</v>
      </c>
      <c r="B9" s="6" t="s">
        <v>15</v>
      </c>
      <c r="C9" s="6">
        <v>24623</v>
      </c>
      <c r="D9" s="6">
        <v>2022</v>
      </c>
      <c r="E9" s="6" t="s">
        <v>137</v>
      </c>
      <c r="F9" s="6" t="s">
        <v>32</v>
      </c>
      <c r="G9" s="6" t="s">
        <v>29</v>
      </c>
      <c r="H9" s="6">
        <v>2500</v>
      </c>
      <c r="I9" s="8">
        <v>44742</v>
      </c>
      <c r="J9" s="6"/>
      <c r="K9" s="16"/>
    </row>
    <row r="10" spans="1:11">
      <c r="A10" s="15">
        <f t="shared" si="0"/>
        <v>9</v>
      </c>
      <c r="B10" s="6" t="s">
        <v>15</v>
      </c>
      <c r="C10" s="6">
        <v>24770</v>
      </c>
      <c r="D10" s="6">
        <v>2022</v>
      </c>
      <c r="E10" s="6" t="s">
        <v>137</v>
      </c>
      <c r="F10" s="6" t="s">
        <v>32</v>
      </c>
      <c r="G10" s="6" t="s">
        <v>29</v>
      </c>
      <c r="H10" s="6">
        <v>2500</v>
      </c>
      <c r="I10" s="8">
        <v>44742</v>
      </c>
      <c r="J10" s="6"/>
      <c r="K10" s="16"/>
    </row>
    <row r="11" spans="1:11">
      <c r="A11" s="15">
        <f t="shared" si="0"/>
        <v>10</v>
      </c>
      <c r="B11" s="6" t="s">
        <v>15</v>
      </c>
      <c r="C11" s="6">
        <v>24989</v>
      </c>
      <c r="D11" s="6">
        <v>2022</v>
      </c>
      <c r="E11" s="6" t="s">
        <v>137</v>
      </c>
      <c r="F11" s="6" t="s">
        <v>32</v>
      </c>
      <c r="G11" s="6" t="s">
        <v>29</v>
      </c>
      <c r="H11" s="6">
        <v>2500</v>
      </c>
      <c r="I11" s="8">
        <v>44742</v>
      </c>
      <c r="J11" s="6"/>
      <c r="K11" s="16"/>
    </row>
    <row r="12" spans="1:11">
      <c r="A12" s="15">
        <f t="shared" si="0"/>
        <v>11</v>
      </c>
      <c r="B12" s="6" t="s">
        <v>15</v>
      </c>
      <c r="C12" s="6">
        <v>25015</v>
      </c>
      <c r="D12" s="6">
        <v>2022</v>
      </c>
      <c r="E12" s="6" t="s">
        <v>137</v>
      </c>
      <c r="F12" s="6" t="s">
        <v>32</v>
      </c>
      <c r="G12" s="6" t="s">
        <v>29</v>
      </c>
      <c r="H12" s="6">
        <v>2500</v>
      </c>
      <c r="I12" s="8">
        <v>44742</v>
      </c>
      <c r="J12" s="6"/>
      <c r="K12" s="16"/>
    </row>
    <row r="13" spans="1:11">
      <c r="A13" s="15">
        <f t="shared" si="0"/>
        <v>12</v>
      </c>
      <c r="B13" s="6" t="s">
        <v>15</v>
      </c>
      <c r="C13" s="6">
        <v>25025</v>
      </c>
      <c r="D13" s="6">
        <v>2022</v>
      </c>
      <c r="E13" s="6" t="s">
        <v>137</v>
      </c>
      <c r="F13" s="6" t="s">
        <v>32</v>
      </c>
      <c r="G13" s="6" t="s">
        <v>29</v>
      </c>
      <c r="H13" s="6">
        <v>2500</v>
      </c>
      <c r="I13" s="8">
        <v>44742</v>
      </c>
      <c r="J13" s="6"/>
      <c r="K13" s="16"/>
    </row>
    <row r="14" spans="1:11">
      <c r="A14" s="15">
        <f t="shared" si="0"/>
        <v>13</v>
      </c>
      <c r="B14" s="6" t="s">
        <v>15</v>
      </c>
      <c r="C14" s="6">
        <v>25038</v>
      </c>
      <c r="D14" s="6">
        <v>2022</v>
      </c>
      <c r="E14" s="6" t="s">
        <v>137</v>
      </c>
      <c r="F14" s="6" t="s">
        <v>32</v>
      </c>
      <c r="G14" s="6" t="s">
        <v>29</v>
      </c>
      <c r="H14" s="6">
        <v>2500</v>
      </c>
      <c r="I14" s="8">
        <v>44742</v>
      </c>
      <c r="J14" s="6"/>
      <c r="K14" s="16"/>
    </row>
    <row r="15" spans="1:11">
      <c r="A15" s="15">
        <f t="shared" si="0"/>
        <v>14</v>
      </c>
      <c r="B15" s="6" t="s">
        <v>15</v>
      </c>
      <c r="C15" s="6">
        <v>25044</v>
      </c>
      <c r="D15" s="6">
        <v>2022</v>
      </c>
      <c r="E15" s="6" t="s">
        <v>137</v>
      </c>
      <c r="F15" s="6" t="s">
        <v>32</v>
      </c>
      <c r="G15" s="6" t="s">
        <v>29</v>
      </c>
      <c r="H15" s="6">
        <v>2500</v>
      </c>
      <c r="I15" s="8">
        <v>44742</v>
      </c>
      <c r="J15" s="6"/>
      <c r="K15" s="16"/>
    </row>
    <row r="16" spans="1:11">
      <c r="A16" s="15">
        <f t="shared" si="0"/>
        <v>15</v>
      </c>
      <c r="B16" s="6" t="s">
        <v>15</v>
      </c>
      <c r="C16" s="6">
        <v>25053</v>
      </c>
      <c r="D16" s="6">
        <v>2022</v>
      </c>
      <c r="E16" s="6" t="s">
        <v>137</v>
      </c>
      <c r="F16" s="6" t="s">
        <v>32</v>
      </c>
      <c r="G16" s="6" t="s">
        <v>29</v>
      </c>
      <c r="H16" s="6">
        <v>2500</v>
      </c>
      <c r="I16" s="8">
        <v>44742</v>
      </c>
      <c r="J16" s="6"/>
      <c r="K16" s="16"/>
    </row>
    <row r="17" spans="1:11">
      <c r="A17" s="15">
        <f t="shared" si="0"/>
        <v>16</v>
      </c>
      <c r="B17" s="6" t="s">
        <v>15</v>
      </c>
      <c r="C17" s="6">
        <v>25055</v>
      </c>
      <c r="D17" s="6">
        <v>2022</v>
      </c>
      <c r="E17" s="6" t="s">
        <v>137</v>
      </c>
      <c r="F17" s="6" t="s">
        <v>32</v>
      </c>
      <c r="G17" s="6" t="s">
        <v>29</v>
      </c>
      <c r="H17" s="6">
        <v>2500</v>
      </c>
      <c r="I17" s="8">
        <v>44742</v>
      </c>
      <c r="J17" s="6"/>
      <c r="K17" s="16"/>
    </row>
    <row r="18" spans="1:11">
      <c r="A18" s="15">
        <f t="shared" si="0"/>
        <v>17</v>
      </c>
      <c r="B18" s="6" t="s">
        <v>15</v>
      </c>
      <c r="C18" s="6">
        <v>25058</v>
      </c>
      <c r="D18" s="6">
        <v>2022</v>
      </c>
      <c r="E18" s="6" t="s">
        <v>137</v>
      </c>
      <c r="F18" s="6" t="s">
        <v>32</v>
      </c>
      <c r="G18" s="6" t="s">
        <v>29</v>
      </c>
      <c r="H18" s="6">
        <v>2500</v>
      </c>
      <c r="I18" s="8">
        <v>44742</v>
      </c>
      <c r="J18" s="6"/>
      <c r="K18" s="16"/>
    </row>
    <row r="19" spans="1:11">
      <c r="A19" s="15">
        <f t="shared" si="0"/>
        <v>18</v>
      </c>
      <c r="B19" s="6" t="s">
        <v>15</v>
      </c>
      <c r="C19" s="6">
        <v>25063</v>
      </c>
      <c r="D19" s="6">
        <v>2022</v>
      </c>
      <c r="E19" s="6" t="s">
        <v>137</v>
      </c>
      <c r="F19" s="6" t="s">
        <v>32</v>
      </c>
      <c r="G19" s="6" t="s">
        <v>29</v>
      </c>
      <c r="H19" s="6">
        <v>2500</v>
      </c>
      <c r="I19" s="8">
        <v>44742</v>
      </c>
      <c r="J19" s="6"/>
      <c r="K19" s="16"/>
    </row>
    <row r="20" spans="1:11">
      <c r="A20" s="15">
        <f t="shared" si="0"/>
        <v>19</v>
      </c>
      <c r="B20" s="6" t="s">
        <v>15</v>
      </c>
      <c r="C20" s="6">
        <v>25070</v>
      </c>
      <c r="D20" s="6">
        <v>2022</v>
      </c>
      <c r="E20" s="6" t="s">
        <v>137</v>
      </c>
      <c r="F20" s="6" t="s">
        <v>32</v>
      </c>
      <c r="G20" s="6" t="s">
        <v>29</v>
      </c>
      <c r="H20" s="6">
        <v>2500</v>
      </c>
      <c r="I20" s="8">
        <v>44742</v>
      </c>
      <c r="J20" s="6"/>
      <c r="K20" s="16"/>
    </row>
    <row r="21" spans="1:11">
      <c r="A21" s="15">
        <f t="shared" si="0"/>
        <v>20</v>
      </c>
      <c r="B21" s="6" t="s">
        <v>15</v>
      </c>
      <c r="C21" s="6">
        <v>25117</v>
      </c>
      <c r="D21" s="6">
        <v>2022</v>
      </c>
      <c r="E21" s="6" t="s">
        <v>137</v>
      </c>
      <c r="F21" s="6" t="s">
        <v>32</v>
      </c>
      <c r="G21" s="6" t="s">
        <v>29</v>
      </c>
      <c r="H21" s="6">
        <v>2500</v>
      </c>
      <c r="I21" s="8">
        <v>44742</v>
      </c>
      <c r="J21" s="6"/>
      <c r="K21" s="16"/>
    </row>
    <row r="22" spans="1:11">
      <c r="A22" s="15">
        <f t="shared" si="0"/>
        <v>21</v>
      </c>
      <c r="B22" s="6" t="s">
        <v>15</v>
      </c>
      <c r="C22" s="6">
        <v>25556</v>
      </c>
      <c r="D22" s="6">
        <v>2022</v>
      </c>
      <c r="E22" s="6" t="s">
        <v>137</v>
      </c>
      <c r="F22" s="6" t="s">
        <v>32</v>
      </c>
      <c r="G22" s="6" t="s">
        <v>29</v>
      </c>
      <c r="H22" s="6">
        <v>2500</v>
      </c>
      <c r="I22" s="8">
        <v>44742</v>
      </c>
      <c r="J22" s="6"/>
      <c r="K22" s="16"/>
    </row>
    <row r="23" spans="1:11">
      <c r="A23" s="15">
        <f t="shared" si="0"/>
        <v>22</v>
      </c>
      <c r="B23" s="6" t="s">
        <v>15</v>
      </c>
      <c r="C23" s="6">
        <v>25654</v>
      </c>
      <c r="D23" s="6">
        <v>2022</v>
      </c>
      <c r="E23" s="6" t="s">
        <v>137</v>
      </c>
      <c r="F23" s="6" t="s">
        <v>32</v>
      </c>
      <c r="G23" s="6" t="s">
        <v>29</v>
      </c>
      <c r="H23" s="6">
        <v>2500</v>
      </c>
      <c r="I23" s="8">
        <v>44742</v>
      </c>
      <c r="J23" s="6"/>
      <c r="K23" s="16"/>
    </row>
    <row r="24" spans="1:11">
      <c r="A24" s="15">
        <f t="shared" si="0"/>
        <v>23</v>
      </c>
      <c r="B24" s="6" t="s">
        <v>15</v>
      </c>
      <c r="C24" s="6">
        <v>25672</v>
      </c>
      <c r="D24" s="6">
        <v>2022</v>
      </c>
      <c r="E24" s="6" t="s">
        <v>137</v>
      </c>
      <c r="F24" s="6" t="s">
        <v>32</v>
      </c>
      <c r="G24" s="6" t="s">
        <v>29</v>
      </c>
      <c r="H24" s="6">
        <v>2500</v>
      </c>
      <c r="I24" s="8">
        <v>44742</v>
      </c>
      <c r="J24" s="6"/>
      <c r="K24" s="16"/>
    </row>
    <row r="25" spans="1:11">
      <c r="A25" s="15">
        <f t="shared" si="0"/>
        <v>24</v>
      </c>
      <c r="B25" s="6" t="s">
        <v>15</v>
      </c>
      <c r="C25" s="6">
        <v>25778</v>
      </c>
      <c r="D25" s="6">
        <v>2022</v>
      </c>
      <c r="E25" s="6" t="s">
        <v>137</v>
      </c>
      <c r="F25" s="6" t="s">
        <v>32</v>
      </c>
      <c r="G25" s="6" t="s">
        <v>29</v>
      </c>
      <c r="H25" s="6">
        <v>2500</v>
      </c>
      <c r="I25" s="8">
        <v>44742</v>
      </c>
      <c r="J25" s="6"/>
      <c r="K25" s="16"/>
    </row>
    <row r="26" spans="1:11">
      <c r="A26" s="15">
        <f t="shared" si="0"/>
        <v>25</v>
      </c>
      <c r="B26" s="6" t="s">
        <v>15</v>
      </c>
      <c r="C26" s="6">
        <v>25893</v>
      </c>
      <c r="D26" s="6">
        <v>2022</v>
      </c>
      <c r="E26" s="6" t="s">
        <v>137</v>
      </c>
      <c r="F26" s="6" t="s">
        <v>32</v>
      </c>
      <c r="G26" s="6" t="s">
        <v>29</v>
      </c>
      <c r="H26" s="6">
        <v>2500</v>
      </c>
      <c r="I26" s="8">
        <v>44742</v>
      </c>
      <c r="J26" s="6"/>
      <c r="K26" s="16"/>
    </row>
    <row r="27" spans="1:11">
      <c r="A27" s="15">
        <f t="shared" si="0"/>
        <v>26</v>
      </c>
      <c r="B27" s="6" t="s">
        <v>15</v>
      </c>
      <c r="C27" s="6">
        <v>26153</v>
      </c>
      <c r="D27" s="6">
        <v>2022</v>
      </c>
      <c r="E27" s="6" t="s">
        <v>137</v>
      </c>
      <c r="F27" s="6" t="s">
        <v>32</v>
      </c>
      <c r="G27" s="6" t="s">
        <v>29</v>
      </c>
      <c r="H27" s="6">
        <v>2500</v>
      </c>
      <c r="I27" s="8">
        <v>44742</v>
      </c>
      <c r="J27" s="6"/>
      <c r="K27" s="16"/>
    </row>
    <row r="28" spans="1:11">
      <c r="A28" s="15">
        <f t="shared" si="0"/>
        <v>27</v>
      </c>
      <c r="B28" s="6" t="s">
        <v>15</v>
      </c>
      <c r="C28" s="6">
        <v>26211</v>
      </c>
      <c r="D28" s="6">
        <v>2022</v>
      </c>
      <c r="E28" s="6" t="s">
        <v>137</v>
      </c>
      <c r="F28" s="6" t="s">
        <v>32</v>
      </c>
      <c r="G28" s="6" t="s">
        <v>29</v>
      </c>
      <c r="H28" s="6">
        <v>2500</v>
      </c>
      <c r="I28" s="8">
        <v>44742</v>
      </c>
      <c r="J28" s="6"/>
      <c r="K28" s="16"/>
    </row>
    <row r="29" spans="1:11">
      <c r="A29" s="15">
        <f t="shared" si="0"/>
        <v>28</v>
      </c>
      <c r="B29" s="6" t="s">
        <v>15</v>
      </c>
      <c r="C29" s="6">
        <v>26218</v>
      </c>
      <c r="D29" s="6">
        <v>2022</v>
      </c>
      <c r="E29" s="6" t="s">
        <v>137</v>
      </c>
      <c r="F29" s="6" t="s">
        <v>32</v>
      </c>
      <c r="G29" s="6" t="s">
        <v>29</v>
      </c>
      <c r="H29" s="6">
        <v>2500</v>
      </c>
      <c r="I29" s="8">
        <v>44742</v>
      </c>
      <c r="J29" s="6"/>
      <c r="K29" s="16"/>
    </row>
    <row r="30" spans="1:11">
      <c r="A30" s="15">
        <f t="shared" si="0"/>
        <v>29</v>
      </c>
      <c r="B30" s="6" t="s">
        <v>15</v>
      </c>
      <c r="C30" s="6">
        <v>27334</v>
      </c>
      <c r="D30" s="6">
        <v>2022</v>
      </c>
      <c r="E30" s="6" t="s">
        <v>137</v>
      </c>
      <c r="F30" s="6" t="s">
        <v>32</v>
      </c>
      <c r="G30" s="6" t="s">
        <v>29</v>
      </c>
      <c r="H30" s="6">
        <v>2500</v>
      </c>
      <c r="I30" s="8">
        <v>44742</v>
      </c>
      <c r="J30" s="6"/>
      <c r="K30" s="16"/>
    </row>
    <row r="31" spans="1:11">
      <c r="A31" s="15">
        <f t="shared" si="0"/>
        <v>30</v>
      </c>
      <c r="B31" s="6" t="s">
        <v>15</v>
      </c>
      <c r="C31" s="6">
        <v>27414</v>
      </c>
      <c r="D31" s="6">
        <v>2022</v>
      </c>
      <c r="E31" s="6" t="s">
        <v>137</v>
      </c>
      <c r="F31" s="6" t="s">
        <v>32</v>
      </c>
      <c r="G31" s="6" t="s">
        <v>29</v>
      </c>
      <c r="H31" s="6">
        <v>2500</v>
      </c>
      <c r="I31" s="8">
        <v>44742</v>
      </c>
      <c r="J31" s="6"/>
      <c r="K31" s="16"/>
    </row>
    <row r="32" spans="1:11">
      <c r="A32" s="15">
        <f t="shared" si="0"/>
        <v>31</v>
      </c>
      <c r="B32" s="6" t="s">
        <v>15</v>
      </c>
      <c r="C32" s="6">
        <v>27591</v>
      </c>
      <c r="D32" s="6">
        <v>2022</v>
      </c>
      <c r="E32" s="6" t="s">
        <v>137</v>
      </c>
      <c r="F32" s="6" t="s">
        <v>32</v>
      </c>
      <c r="G32" s="6" t="s">
        <v>29</v>
      </c>
      <c r="H32" s="6">
        <v>2500</v>
      </c>
      <c r="I32" s="8">
        <v>44742</v>
      </c>
      <c r="J32" s="6"/>
      <c r="K32" s="16"/>
    </row>
    <row r="33" spans="1:11">
      <c r="A33" s="15">
        <f t="shared" si="0"/>
        <v>32</v>
      </c>
      <c r="B33" s="6" t="s">
        <v>33</v>
      </c>
      <c r="C33" s="6">
        <v>51</v>
      </c>
      <c r="D33" s="6">
        <v>2021</v>
      </c>
      <c r="E33" s="6" t="s">
        <v>138</v>
      </c>
      <c r="F33" s="6" t="s">
        <v>12</v>
      </c>
      <c r="G33" s="6" t="s">
        <v>29</v>
      </c>
      <c r="H33" s="6">
        <v>5000</v>
      </c>
      <c r="I33" s="8">
        <v>44773</v>
      </c>
      <c r="J33" s="6"/>
      <c r="K33" s="16"/>
    </row>
    <row r="34" spans="1:11">
      <c r="A34" s="15">
        <f t="shared" si="0"/>
        <v>33</v>
      </c>
      <c r="B34" s="6" t="s">
        <v>15</v>
      </c>
      <c r="C34" s="6">
        <v>37772</v>
      </c>
      <c r="D34" s="6">
        <v>2021</v>
      </c>
      <c r="E34" s="6" t="s">
        <v>138</v>
      </c>
      <c r="F34" s="6" t="s">
        <v>12</v>
      </c>
      <c r="G34" s="6" t="s">
        <v>29</v>
      </c>
      <c r="H34" s="6">
        <v>5000</v>
      </c>
      <c r="I34" s="8">
        <v>44773</v>
      </c>
      <c r="J34" s="6"/>
      <c r="K34" s="16"/>
    </row>
    <row r="35" spans="1:11">
      <c r="A35" s="15">
        <f t="shared" si="0"/>
        <v>34</v>
      </c>
      <c r="B35" s="6" t="s">
        <v>15</v>
      </c>
      <c r="C35" s="6">
        <v>28069</v>
      </c>
      <c r="D35" s="6">
        <v>2022</v>
      </c>
      <c r="E35" s="6" t="s">
        <v>138</v>
      </c>
      <c r="F35" s="6" t="s">
        <v>12</v>
      </c>
      <c r="G35" s="6" t="s">
        <v>29</v>
      </c>
      <c r="H35" s="6">
        <v>2500</v>
      </c>
      <c r="I35" s="8">
        <v>44773</v>
      </c>
      <c r="J35" s="6"/>
      <c r="K35" s="16"/>
    </row>
    <row r="36" spans="1:11">
      <c r="A36" s="15">
        <f t="shared" si="0"/>
        <v>35</v>
      </c>
      <c r="B36" s="6" t="s">
        <v>15</v>
      </c>
      <c r="C36" s="6">
        <v>28080</v>
      </c>
      <c r="D36" s="6">
        <v>2022</v>
      </c>
      <c r="E36" s="6" t="s">
        <v>138</v>
      </c>
      <c r="F36" s="6" t="s">
        <v>12</v>
      </c>
      <c r="G36" s="6" t="s">
        <v>29</v>
      </c>
      <c r="H36" s="6">
        <v>2500</v>
      </c>
      <c r="I36" s="8">
        <v>44773</v>
      </c>
      <c r="J36" s="6"/>
      <c r="K36" s="16"/>
    </row>
    <row r="37" spans="1:11">
      <c r="A37" s="15">
        <f t="shared" si="0"/>
        <v>36</v>
      </c>
      <c r="B37" s="6" t="s">
        <v>15</v>
      </c>
      <c r="C37" s="6">
        <v>28102</v>
      </c>
      <c r="D37" s="6">
        <v>2022</v>
      </c>
      <c r="E37" s="6" t="s">
        <v>138</v>
      </c>
      <c r="F37" s="6" t="s">
        <v>12</v>
      </c>
      <c r="G37" s="6" t="s">
        <v>29</v>
      </c>
      <c r="H37" s="6">
        <v>2500</v>
      </c>
      <c r="I37" s="8">
        <v>44773</v>
      </c>
      <c r="J37" s="6"/>
      <c r="K37" s="16"/>
    </row>
    <row r="38" spans="1:11">
      <c r="A38" s="15">
        <f t="shared" si="0"/>
        <v>37</v>
      </c>
      <c r="B38" s="6" t="s">
        <v>15</v>
      </c>
      <c r="C38" s="6">
        <v>28183</v>
      </c>
      <c r="D38" s="6">
        <v>2022</v>
      </c>
      <c r="E38" s="6" t="s">
        <v>138</v>
      </c>
      <c r="F38" s="6" t="s">
        <v>12</v>
      </c>
      <c r="G38" s="6" t="s">
        <v>29</v>
      </c>
      <c r="H38" s="6">
        <v>2500</v>
      </c>
      <c r="I38" s="8">
        <v>44773</v>
      </c>
      <c r="J38" s="6"/>
      <c r="K38" s="16"/>
    </row>
    <row r="39" spans="1:11">
      <c r="A39" s="15">
        <f t="shared" si="0"/>
        <v>38</v>
      </c>
      <c r="B39" s="6" t="s">
        <v>15</v>
      </c>
      <c r="C39" s="6">
        <v>28492</v>
      </c>
      <c r="D39" s="6">
        <v>2022</v>
      </c>
      <c r="E39" s="6" t="s">
        <v>138</v>
      </c>
      <c r="F39" s="6" t="s">
        <v>12</v>
      </c>
      <c r="G39" s="6" t="s">
        <v>29</v>
      </c>
      <c r="H39" s="6">
        <v>2500</v>
      </c>
      <c r="I39" s="8">
        <v>44773</v>
      </c>
      <c r="J39" s="6"/>
      <c r="K39" s="16"/>
    </row>
    <row r="40" spans="1:11">
      <c r="A40" s="15">
        <f t="shared" si="0"/>
        <v>39</v>
      </c>
      <c r="B40" s="6" t="s">
        <v>15</v>
      </c>
      <c r="C40" s="6">
        <v>28577</v>
      </c>
      <c r="D40" s="6">
        <v>2022</v>
      </c>
      <c r="E40" s="6" t="s">
        <v>138</v>
      </c>
      <c r="F40" s="6" t="s">
        <v>12</v>
      </c>
      <c r="G40" s="6" t="s">
        <v>29</v>
      </c>
      <c r="H40" s="6">
        <v>2500</v>
      </c>
      <c r="I40" s="8">
        <v>44773</v>
      </c>
      <c r="J40" s="6"/>
      <c r="K40" s="16"/>
    </row>
    <row r="41" spans="1:11">
      <c r="A41" s="15">
        <f t="shared" si="0"/>
        <v>40</v>
      </c>
      <c r="B41" s="6" t="s">
        <v>15</v>
      </c>
      <c r="C41" s="6">
        <v>28668</v>
      </c>
      <c r="D41" s="6">
        <v>2022</v>
      </c>
      <c r="E41" s="6" t="s">
        <v>138</v>
      </c>
      <c r="F41" s="6" t="s">
        <v>12</v>
      </c>
      <c r="G41" s="6" t="s">
        <v>29</v>
      </c>
      <c r="H41" s="6">
        <v>2500</v>
      </c>
      <c r="I41" s="8">
        <v>44773</v>
      </c>
      <c r="J41" s="6"/>
      <c r="K41" s="16"/>
    </row>
    <row r="42" spans="1:11">
      <c r="A42" s="15">
        <f t="shared" si="0"/>
        <v>41</v>
      </c>
      <c r="B42" s="6" t="s">
        <v>15</v>
      </c>
      <c r="C42" s="6">
        <v>29020</v>
      </c>
      <c r="D42" s="6">
        <v>2022</v>
      </c>
      <c r="E42" s="6" t="s">
        <v>138</v>
      </c>
      <c r="F42" s="6" t="s">
        <v>12</v>
      </c>
      <c r="G42" s="6" t="s">
        <v>29</v>
      </c>
      <c r="H42" s="6">
        <v>2500</v>
      </c>
      <c r="I42" s="8">
        <v>44773</v>
      </c>
      <c r="J42" s="6"/>
      <c r="K42" s="16"/>
    </row>
    <row r="43" spans="1:11">
      <c r="A43" s="15">
        <f t="shared" si="0"/>
        <v>42</v>
      </c>
      <c r="B43" s="6" t="s">
        <v>15</v>
      </c>
      <c r="C43" s="6">
        <v>29035</v>
      </c>
      <c r="D43" s="6">
        <v>2022</v>
      </c>
      <c r="E43" s="6" t="s">
        <v>138</v>
      </c>
      <c r="F43" s="6" t="s">
        <v>12</v>
      </c>
      <c r="G43" s="6" t="s">
        <v>29</v>
      </c>
      <c r="H43" s="6">
        <v>2500</v>
      </c>
      <c r="I43" s="8">
        <v>44773</v>
      </c>
      <c r="J43" s="6"/>
      <c r="K43" s="16"/>
    </row>
    <row r="44" spans="1:11">
      <c r="A44" s="15">
        <f t="shared" si="0"/>
        <v>43</v>
      </c>
      <c r="B44" s="6" t="s">
        <v>15</v>
      </c>
      <c r="C44" s="6">
        <v>29337</v>
      </c>
      <c r="D44" s="6">
        <v>2022</v>
      </c>
      <c r="E44" s="6" t="s">
        <v>138</v>
      </c>
      <c r="F44" s="6" t="s">
        <v>12</v>
      </c>
      <c r="G44" s="6" t="s">
        <v>29</v>
      </c>
      <c r="H44" s="6">
        <v>2500</v>
      </c>
      <c r="I44" s="8">
        <v>44773</v>
      </c>
      <c r="J44" s="6"/>
      <c r="K44" s="16"/>
    </row>
    <row r="45" spans="1:11">
      <c r="A45" s="15">
        <f t="shared" si="0"/>
        <v>44</v>
      </c>
      <c r="B45" s="6" t="s">
        <v>15</v>
      </c>
      <c r="C45" s="6">
        <v>29387</v>
      </c>
      <c r="D45" s="6">
        <v>2022</v>
      </c>
      <c r="E45" s="6" t="s">
        <v>138</v>
      </c>
      <c r="F45" s="6" t="s">
        <v>12</v>
      </c>
      <c r="G45" s="6" t="s">
        <v>29</v>
      </c>
      <c r="H45" s="6">
        <v>2500</v>
      </c>
      <c r="I45" s="8">
        <v>44773</v>
      </c>
      <c r="J45" s="6"/>
      <c r="K45" s="16"/>
    </row>
    <row r="46" spans="1:11">
      <c r="A46" s="15">
        <f t="shared" si="0"/>
        <v>45</v>
      </c>
      <c r="B46" s="6" t="s">
        <v>15</v>
      </c>
      <c r="C46" s="6">
        <v>29414</v>
      </c>
      <c r="D46" s="6">
        <v>2022</v>
      </c>
      <c r="E46" s="6" t="s">
        <v>138</v>
      </c>
      <c r="F46" s="6" t="s">
        <v>12</v>
      </c>
      <c r="G46" s="6" t="s">
        <v>29</v>
      </c>
      <c r="H46" s="6">
        <v>2500</v>
      </c>
      <c r="I46" s="8">
        <v>44773</v>
      </c>
      <c r="J46" s="6"/>
      <c r="K46" s="16"/>
    </row>
    <row r="47" spans="1:11">
      <c r="A47" s="15">
        <f t="shared" si="0"/>
        <v>46</v>
      </c>
      <c r="B47" s="6" t="s">
        <v>15</v>
      </c>
      <c r="C47" s="6">
        <v>29944</v>
      </c>
      <c r="D47" s="6">
        <v>2022</v>
      </c>
      <c r="E47" s="6" t="s">
        <v>138</v>
      </c>
      <c r="F47" s="6" t="s">
        <v>12</v>
      </c>
      <c r="G47" s="6" t="s">
        <v>29</v>
      </c>
      <c r="H47" s="6">
        <v>2500</v>
      </c>
      <c r="I47" s="8">
        <v>44773</v>
      </c>
      <c r="J47" s="6"/>
      <c r="K47" s="16"/>
    </row>
    <row r="48" spans="1:11">
      <c r="A48" s="15">
        <f t="shared" si="0"/>
        <v>47</v>
      </c>
      <c r="B48" s="6" t="s">
        <v>15</v>
      </c>
      <c r="C48" s="6">
        <v>29951</v>
      </c>
      <c r="D48" s="6">
        <v>2022</v>
      </c>
      <c r="E48" s="6" t="s">
        <v>138</v>
      </c>
      <c r="F48" s="6" t="s">
        <v>12</v>
      </c>
      <c r="G48" s="6" t="s">
        <v>29</v>
      </c>
      <c r="H48" s="6">
        <v>2500</v>
      </c>
      <c r="I48" s="8">
        <v>44773</v>
      </c>
      <c r="J48" s="6"/>
      <c r="K48" s="16"/>
    </row>
    <row r="49" spans="1:11">
      <c r="A49" s="15">
        <f t="shared" si="0"/>
        <v>48</v>
      </c>
      <c r="B49" s="6" t="s">
        <v>15</v>
      </c>
      <c r="C49" s="6">
        <v>29957</v>
      </c>
      <c r="D49" s="6">
        <v>2022</v>
      </c>
      <c r="E49" s="6" t="s">
        <v>138</v>
      </c>
      <c r="F49" s="6" t="s">
        <v>12</v>
      </c>
      <c r="G49" s="6" t="s">
        <v>29</v>
      </c>
      <c r="H49" s="6">
        <v>2500</v>
      </c>
      <c r="I49" s="8">
        <v>44773</v>
      </c>
      <c r="J49" s="6"/>
      <c r="K49" s="16"/>
    </row>
    <row r="50" spans="1:11">
      <c r="A50" s="15">
        <f t="shared" si="0"/>
        <v>49</v>
      </c>
      <c r="B50" s="6" t="s">
        <v>15</v>
      </c>
      <c r="C50" s="6">
        <v>29997</v>
      </c>
      <c r="D50" s="6">
        <v>2022</v>
      </c>
      <c r="E50" s="6" t="s">
        <v>138</v>
      </c>
      <c r="F50" s="6" t="s">
        <v>12</v>
      </c>
      <c r="G50" s="6" t="s">
        <v>29</v>
      </c>
      <c r="H50" s="6">
        <v>2500</v>
      </c>
      <c r="I50" s="8">
        <v>44773</v>
      </c>
      <c r="J50" s="6"/>
      <c r="K50" s="16"/>
    </row>
    <row r="51" spans="1:11">
      <c r="A51" s="15">
        <f t="shared" si="0"/>
        <v>50</v>
      </c>
      <c r="B51" s="6" t="s">
        <v>15</v>
      </c>
      <c r="C51" s="6">
        <v>30010</v>
      </c>
      <c r="D51" s="6">
        <v>2022</v>
      </c>
      <c r="E51" s="6" t="s">
        <v>138</v>
      </c>
      <c r="F51" s="6" t="s">
        <v>12</v>
      </c>
      <c r="G51" s="6" t="s">
        <v>29</v>
      </c>
      <c r="H51" s="6">
        <v>2500</v>
      </c>
      <c r="I51" s="8">
        <v>44773</v>
      </c>
      <c r="J51" s="6"/>
      <c r="K51" s="16"/>
    </row>
    <row r="52" spans="1:11">
      <c r="A52" s="15">
        <f t="shared" si="0"/>
        <v>51</v>
      </c>
      <c r="B52" s="6" t="s">
        <v>15</v>
      </c>
      <c r="C52" s="6">
        <v>30379</v>
      </c>
      <c r="D52" s="6">
        <v>2022</v>
      </c>
      <c r="E52" s="6" t="s">
        <v>138</v>
      </c>
      <c r="F52" s="6" t="s">
        <v>12</v>
      </c>
      <c r="G52" s="6" t="s">
        <v>29</v>
      </c>
      <c r="H52" s="6">
        <v>2500</v>
      </c>
      <c r="I52" s="8">
        <v>44773</v>
      </c>
      <c r="J52" s="6"/>
      <c r="K52" s="16"/>
    </row>
    <row r="53" spans="1:11">
      <c r="A53" s="15">
        <f t="shared" si="0"/>
        <v>52</v>
      </c>
      <c r="B53" s="6" t="s">
        <v>15</v>
      </c>
      <c r="C53" s="6">
        <v>30500</v>
      </c>
      <c r="D53" s="6">
        <v>2022</v>
      </c>
      <c r="E53" s="6" t="s">
        <v>138</v>
      </c>
      <c r="F53" s="6" t="s">
        <v>12</v>
      </c>
      <c r="G53" s="6" t="s">
        <v>29</v>
      </c>
      <c r="H53" s="6">
        <v>2500</v>
      </c>
      <c r="I53" s="8">
        <v>44773</v>
      </c>
      <c r="J53" s="6"/>
      <c r="K53" s="16"/>
    </row>
    <row r="54" spans="1:11">
      <c r="A54" s="15">
        <f t="shared" si="0"/>
        <v>53</v>
      </c>
      <c r="B54" s="6" t="s">
        <v>15</v>
      </c>
      <c r="C54" s="6">
        <v>31027</v>
      </c>
      <c r="D54" s="6">
        <v>2022</v>
      </c>
      <c r="E54" s="6" t="s">
        <v>138</v>
      </c>
      <c r="F54" s="6" t="s">
        <v>12</v>
      </c>
      <c r="G54" s="6" t="s">
        <v>29</v>
      </c>
      <c r="H54" s="6">
        <v>2500</v>
      </c>
      <c r="I54" s="8">
        <v>44773</v>
      </c>
      <c r="J54" s="6"/>
      <c r="K54" s="16"/>
    </row>
    <row r="55" spans="1:11">
      <c r="A55" s="15">
        <f t="shared" si="0"/>
        <v>54</v>
      </c>
      <c r="B55" s="6" t="s">
        <v>15</v>
      </c>
      <c r="C55" s="6">
        <v>31040</v>
      </c>
      <c r="D55" s="6">
        <v>2022</v>
      </c>
      <c r="E55" s="6" t="s">
        <v>138</v>
      </c>
      <c r="F55" s="6" t="s">
        <v>12</v>
      </c>
      <c r="G55" s="6" t="s">
        <v>29</v>
      </c>
      <c r="H55" s="6">
        <v>2500</v>
      </c>
      <c r="I55" s="8">
        <v>44773</v>
      </c>
      <c r="J55" s="6"/>
      <c r="K55" s="16"/>
    </row>
    <row r="56" spans="1:11">
      <c r="A56" s="15">
        <f t="shared" si="0"/>
        <v>55</v>
      </c>
      <c r="B56" s="6" t="s">
        <v>15</v>
      </c>
      <c r="C56" s="6">
        <v>31061</v>
      </c>
      <c r="D56" s="6">
        <v>2022</v>
      </c>
      <c r="E56" s="6" t="s">
        <v>138</v>
      </c>
      <c r="F56" s="6" t="s">
        <v>12</v>
      </c>
      <c r="G56" s="6" t="s">
        <v>29</v>
      </c>
      <c r="H56" s="6">
        <v>2500</v>
      </c>
      <c r="I56" s="8">
        <v>44773</v>
      </c>
      <c r="J56" s="6"/>
      <c r="K56" s="16"/>
    </row>
    <row r="57" spans="1:11">
      <c r="A57" s="15">
        <f t="shared" si="0"/>
        <v>56</v>
      </c>
      <c r="B57" s="6" t="s">
        <v>15</v>
      </c>
      <c r="C57" s="6">
        <v>31077</v>
      </c>
      <c r="D57" s="6">
        <v>2022</v>
      </c>
      <c r="E57" s="6" t="s">
        <v>138</v>
      </c>
      <c r="F57" s="6" t="s">
        <v>12</v>
      </c>
      <c r="G57" s="6" t="s">
        <v>29</v>
      </c>
      <c r="H57" s="6">
        <v>2500</v>
      </c>
      <c r="I57" s="8">
        <v>44773</v>
      </c>
      <c r="J57" s="6"/>
      <c r="K57" s="16"/>
    </row>
    <row r="58" spans="1:11">
      <c r="A58" s="15">
        <f t="shared" si="0"/>
        <v>57</v>
      </c>
      <c r="B58" s="6" t="s">
        <v>15</v>
      </c>
      <c r="C58" s="6">
        <v>31086</v>
      </c>
      <c r="D58" s="6">
        <v>2022</v>
      </c>
      <c r="E58" s="6" t="s">
        <v>138</v>
      </c>
      <c r="F58" s="6" t="s">
        <v>12</v>
      </c>
      <c r="G58" s="6" t="s">
        <v>29</v>
      </c>
      <c r="H58" s="6">
        <v>2500</v>
      </c>
      <c r="I58" s="8">
        <v>44773</v>
      </c>
      <c r="J58" s="6"/>
      <c r="K58" s="16"/>
    </row>
    <row r="59" spans="1:11">
      <c r="A59" s="15">
        <f t="shared" si="0"/>
        <v>58</v>
      </c>
      <c r="B59" s="6" t="s">
        <v>33</v>
      </c>
      <c r="C59" s="6">
        <v>990</v>
      </c>
      <c r="D59" s="6">
        <v>2022</v>
      </c>
      <c r="E59" s="6" t="s">
        <v>45</v>
      </c>
      <c r="F59" s="6" t="s">
        <v>26</v>
      </c>
      <c r="G59" s="6" t="s">
        <v>29</v>
      </c>
      <c r="H59" s="6">
        <v>10000</v>
      </c>
      <c r="I59" s="8">
        <v>44804</v>
      </c>
      <c r="J59" s="6"/>
      <c r="K59" s="16"/>
    </row>
    <row r="60" spans="1:11">
      <c r="A60" s="15">
        <f t="shared" si="0"/>
        <v>59</v>
      </c>
      <c r="B60" s="6" t="s">
        <v>33</v>
      </c>
      <c r="C60" s="6">
        <v>1013</v>
      </c>
      <c r="D60" s="6">
        <v>2022</v>
      </c>
      <c r="E60" s="6" t="s">
        <v>45</v>
      </c>
      <c r="F60" s="6" t="s">
        <v>26</v>
      </c>
      <c r="G60" s="6" t="s">
        <v>29</v>
      </c>
      <c r="H60" s="6">
        <v>10000</v>
      </c>
      <c r="I60" s="8">
        <v>44804</v>
      </c>
      <c r="J60" s="6"/>
      <c r="K60" s="16"/>
    </row>
    <row r="61" spans="1:11">
      <c r="A61" s="15">
        <f t="shared" si="0"/>
        <v>60</v>
      </c>
      <c r="B61" s="6" t="s">
        <v>15</v>
      </c>
      <c r="C61" s="6">
        <v>30602</v>
      </c>
      <c r="D61" s="6">
        <v>2022</v>
      </c>
      <c r="E61" s="6" t="s">
        <v>45</v>
      </c>
      <c r="F61" s="6" t="s">
        <v>26</v>
      </c>
      <c r="G61" s="6" t="s">
        <v>29</v>
      </c>
      <c r="H61" s="6">
        <v>10000</v>
      </c>
      <c r="I61" s="8">
        <v>44804</v>
      </c>
      <c r="J61" s="6"/>
      <c r="K61" s="16"/>
    </row>
    <row r="62" spans="1:11">
      <c r="A62" s="15">
        <f t="shared" si="0"/>
        <v>61</v>
      </c>
      <c r="B62" s="6" t="s">
        <v>15</v>
      </c>
      <c r="C62" s="6">
        <v>30602</v>
      </c>
      <c r="D62" s="6">
        <v>2022</v>
      </c>
      <c r="E62" s="6" t="s">
        <v>45</v>
      </c>
      <c r="F62" s="6" t="s">
        <v>32</v>
      </c>
      <c r="G62" s="6" t="s">
        <v>29</v>
      </c>
      <c r="H62" s="6">
        <v>2500</v>
      </c>
      <c r="I62" s="8">
        <v>44804</v>
      </c>
      <c r="J62" s="6"/>
      <c r="K62" s="16"/>
    </row>
    <row r="63" spans="1:11">
      <c r="A63" s="15">
        <f t="shared" si="0"/>
        <v>62</v>
      </c>
      <c r="B63" s="6" t="s">
        <v>15</v>
      </c>
      <c r="C63" s="6">
        <v>31173</v>
      </c>
      <c r="D63" s="6">
        <v>2022</v>
      </c>
      <c r="E63" s="6" t="s">
        <v>45</v>
      </c>
      <c r="F63" s="6" t="s">
        <v>32</v>
      </c>
      <c r="G63" s="6" t="s">
        <v>29</v>
      </c>
      <c r="H63" s="6">
        <v>2500</v>
      </c>
      <c r="I63" s="8">
        <v>44804</v>
      </c>
      <c r="J63" s="6"/>
      <c r="K63" s="16"/>
    </row>
    <row r="64" spans="1:11">
      <c r="A64" s="15">
        <f t="shared" si="0"/>
        <v>63</v>
      </c>
      <c r="B64" s="6" t="s">
        <v>15</v>
      </c>
      <c r="C64" s="6">
        <v>31200</v>
      </c>
      <c r="D64" s="6">
        <v>2022</v>
      </c>
      <c r="E64" s="6" t="s">
        <v>45</v>
      </c>
      <c r="F64" s="6" t="s">
        <v>32</v>
      </c>
      <c r="G64" s="6" t="s">
        <v>29</v>
      </c>
      <c r="H64" s="6">
        <v>2500</v>
      </c>
      <c r="I64" s="8">
        <v>44804</v>
      </c>
      <c r="J64" s="6"/>
      <c r="K64" s="16"/>
    </row>
    <row r="65" spans="1:11">
      <c r="A65" s="15">
        <f t="shared" si="0"/>
        <v>64</v>
      </c>
      <c r="B65" s="6" t="s">
        <v>15</v>
      </c>
      <c r="C65" s="6">
        <v>31697</v>
      </c>
      <c r="D65" s="6">
        <v>2022</v>
      </c>
      <c r="E65" s="6" t="s">
        <v>45</v>
      </c>
      <c r="F65" s="6" t="s">
        <v>32</v>
      </c>
      <c r="G65" s="6" t="s">
        <v>29</v>
      </c>
      <c r="H65" s="6">
        <v>2500</v>
      </c>
      <c r="I65" s="8">
        <v>44804</v>
      </c>
      <c r="J65" s="6"/>
      <c r="K65" s="16"/>
    </row>
    <row r="66" spans="1:11">
      <c r="A66" s="15">
        <f t="shared" si="0"/>
        <v>65</v>
      </c>
      <c r="B66" s="6" t="s">
        <v>15</v>
      </c>
      <c r="C66" s="6">
        <v>31700</v>
      </c>
      <c r="D66" s="6">
        <v>2022</v>
      </c>
      <c r="E66" s="6" t="s">
        <v>45</v>
      </c>
      <c r="F66" s="6" t="s">
        <v>32</v>
      </c>
      <c r="G66" s="6" t="s">
        <v>29</v>
      </c>
      <c r="H66" s="6">
        <v>2500</v>
      </c>
      <c r="I66" s="8">
        <v>44804</v>
      </c>
      <c r="J66" s="6"/>
      <c r="K66" s="16"/>
    </row>
    <row r="67" spans="1:11">
      <c r="A67" s="15">
        <f t="shared" si="0"/>
        <v>66</v>
      </c>
      <c r="B67" s="6" t="s">
        <v>15</v>
      </c>
      <c r="C67" s="6">
        <v>32949</v>
      </c>
      <c r="D67" s="6">
        <v>2022</v>
      </c>
      <c r="E67" s="6" t="s">
        <v>45</v>
      </c>
      <c r="F67" s="6" t="s">
        <v>32</v>
      </c>
      <c r="G67" s="6" t="s">
        <v>29</v>
      </c>
      <c r="H67" s="6">
        <v>2500</v>
      </c>
      <c r="I67" s="8">
        <v>44804</v>
      </c>
      <c r="J67" s="6"/>
      <c r="K67" s="16"/>
    </row>
    <row r="68" spans="1:11">
      <c r="A68" s="15">
        <f t="shared" ref="A68:A82" si="1">A67+1</f>
        <v>67</v>
      </c>
      <c r="B68" s="6" t="s">
        <v>15</v>
      </c>
      <c r="C68" s="6">
        <v>33830</v>
      </c>
      <c r="D68" s="6">
        <v>2022</v>
      </c>
      <c r="E68" s="6" t="s">
        <v>45</v>
      </c>
      <c r="F68" s="6" t="s">
        <v>32</v>
      </c>
      <c r="G68" s="6" t="s">
        <v>29</v>
      </c>
      <c r="H68" s="6">
        <v>2500</v>
      </c>
      <c r="I68" s="8">
        <v>44804</v>
      </c>
      <c r="J68" s="6"/>
      <c r="K68" s="16"/>
    </row>
    <row r="69" spans="1:11">
      <c r="A69" s="15">
        <f t="shared" si="1"/>
        <v>68</v>
      </c>
      <c r="B69" s="6" t="s">
        <v>15</v>
      </c>
      <c r="C69" s="6">
        <v>33853</v>
      </c>
      <c r="D69" s="6">
        <v>2022</v>
      </c>
      <c r="E69" s="6" t="s">
        <v>45</v>
      </c>
      <c r="F69" s="6" t="s">
        <v>32</v>
      </c>
      <c r="G69" s="6" t="s">
        <v>29</v>
      </c>
      <c r="H69" s="6">
        <v>2500</v>
      </c>
      <c r="I69" s="8">
        <v>44804</v>
      </c>
      <c r="J69" s="6"/>
      <c r="K69" s="16"/>
    </row>
    <row r="70" spans="1:11">
      <c r="A70" s="15">
        <f t="shared" si="1"/>
        <v>69</v>
      </c>
      <c r="B70" s="6" t="s">
        <v>15</v>
      </c>
      <c r="C70" s="6">
        <v>33861</v>
      </c>
      <c r="D70" s="6">
        <v>2022</v>
      </c>
      <c r="E70" s="6" t="s">
        <v>45</v>
      </c>
      <c r="F70" s="6" t="s">
        <v>32</v>
      </c>
      <c r="G70" s="6" t="s">
        <v>29</v>
      </c>
      <c r="H70" s="6">
        <v>2500</v>
      </c>
      <c r="I70" s="8">
        <v>44804</v>
      </c>
      <c r="J70" s="6"/>
      <c r="K70" s="16"/>
    </row>
    <row r="71" spans="1:11">
      <c r="A71" s="15">
        <f t="shared" si="1"/>
        <v>70</v>
      </c>
      <c r="B71" s="6" t="s">
        <v>15</v>
      </c>
      <c r="C71" s="6">
        <v>33891</v>
      </c>
      <c r="D71" s="6">
        <v>2022</v>
      </c>
      <c r="E71" s="6" t="s">
        <v>45</v>
      </c>
      <c r="F71" s="6" t="s">
        <v>32</v>
      </c>
      <c r="G71" s="6" t="s">
        <v>29</v>
      </c>
      <c r="H71" s="6">
        <v>2500</v>
      </c>
      <c r="I71" s="8">
        <v>44804</v>
      </c>
      <c r="J71" s="6"/>
      <c r="K71" s="16"/>
    </row>
    <row r="72" spans="1:11">
      <c r="A72" s="15">
        <f t="shared" si="1"/>
        <v>71</v>
      </c>
      <c r="B72" s="6" t="s">
        <v>15</v>
      </c>
      <c r="C72" s="6">
        <v>33967</v>
      </c>
      <c r="D72" s="6">
        <v>2022</v>
      </c>
      <c r="E72" s="6" t="s">
        <v>45</v>
      </c>
      <c r="F72" s="6" t="s">
        <v>32</v>
      </c>
      <c r="G72" s="6" t="s">
        <v>29</v>
      </c>
      <c r="H72" s="6">
        <v>2500</v>
      </c>
      <c r="I72" s="8">
        <v>44804</v>
      </c>
      <c r="J72" s="6"/>
      <c r="K72" s="16"/>
    </row>
    <row r="73" spans="1:11">
      <c r="A73" s="15">
        <f t="shared" si="1"/>
        <v>72</v>
      </c>
      <c r="B73" s="6" t="s">
        <v>15</v>
      </c>
      <c r="C73" s="6">
        <v>34169</v>
      </c>
      <c r="D73" s="6">
        <v>2022</v>
      </c>
      <c r="E73" s="6" t="s">
        <v>45</v>
      </c>
      <c r="F73" s="6" t="s">
        <v>32</v>
      </c>
      <c r="G73" s="6" t="s">
        <v>29</v>
      </c>
      <c r="H73" s="6">
        <v>2500</v>
      </c>
      <c r="I73" s="8">
        <v>44804</v>
      </c>
      <c r="J73" s="6"/>
      <c r="K73" s="16"/>
    </row>
    <row r="74" spans="1:11">
      <c r="A74" s="15">
        <f t="shared" si="1"/>
        <v>73</v>
      </c>
      <c r="B74" s="6" t="s">
        <v>33</v>
      </c>
      <c r="C74" s="6">
        <v>1013</v>
      </c>
      <c r="D74" s="6">
        <v>2022</v>
      </c>
      <c r="E74" s="6" t="s">
        <v>143</v>
      </c>
      <c r="F74" s="6" t="s">
        <v>12</v>
      </c>
      <c r="G74" s="6" t="s">
        <v>29</v>
      </c>
      <c r="H74" s="6">
        <v>5000</v>
      </c>
      <c r="I74" s="8">
        <v>44834</v>
      </c>
      <c r="J74" s="6"/>
      <c r="K74" s="16"/>
    </row>
    <row r="75" spans="1:11">
      <c r="A75" s="15">
        <f t="shared" si="1"/>
        <v>74</v>
      </c>
      <c r="B75" s="6" t="s">
        <v>15</v>
      </c>
      <c r="C75" s="6">
        <v>26428</v>
      </c>
      <c r="D75" s="6">
        <v>2022</v>
      </c>
      <c r="E75" s="6" t="s">
        <v>143</v>
      </c>
      <c r="F75" s="6" t="s">
        <v>24</v>
      </c>
      <c r="G75" s="6" t="s">
        <v>29</v>
      </c>
      <c r="H75" s="6">
        <v>12000</v>
      </c>
      <c r="I75" s="8">
        <v>44834</v>
      </c>
      <c r="J75" s="6"/>
      <c r="K75" s="16"/>
    </row>
    <row r="76" spans="1:11">
      <c r="A76" s="15">
        <f t="shared" si="1"/>
        <v>75</v>
      </c>
      <c r="B76" s="6" t="s">
        <v>15</v>
      </c>
      <c r="C76" s="6">
        <v>34855</v>
      </c>
      <c r="D76" s="6">
        <v>2022</v>
      </c>
      <c r="E76" s="6" t="s">
        <v>143</v>
      </c>
      <c r="F76" s="6" t="s">
        <v>32</v>
      </c>
      <c r="G76" s="6" t="s">
        <v>29</v>
      </c>
      <c r="H76" s="6">
        <v>2500</v>
      </c>
      <c r="I76" s="8">
        <v>44834</v>
      </c>
      <c r="J76" s="6"/>
      <c r="K76" s="16"/>
    </row>
    <row r="77" spans="1:11">
      <c r="A77" s="15">
        <f t="shared" si="1"/>
        <v>76</v>
      </c>
      <c r="B77" s="6" t="s">
        <v>15</v>
      </c>
      <c r="C77" s="6">
        <v>35402</v>
      </c>
      <c r="D77" s="6">
        <v>2022</v>
      </c>
      <c r="E77" s="6" t="s">
        <v>143</v>
      </c>
      <c r="F77" s="6" t="s">
        <v>32</v>
      </c>
      <c r="G77" s="6" t="s">
        <v>29</v>
      </c>
      <c r="H77" s="6">
        <v>2500</v>
      </c>
      <c r="I77" s="8">
        <v>44834</v>
      </c>
      <c r="J77" s="6"/>
      <c r="K77" s="16"/>
    </row>
    <row r="78" spans="1:11">
      <c r="A78" s="15">
        <f t="shared" si="1"/>
        <v>77</v>
      </c>
      <c r="B78" s="6" t="s">
        <v>15</v>
      </c>
      <c r="C78" s="6">
        <v>37441</v>
      </c>
      <c r="D78" s="6">
        <v>2022</v>
      </c>
      <c r="E78" s="6" t="s">
        <v>143</v>
      </c>
      <c r="F78" s="6" t="s">
        <v>32</v>
      </c>
      <c r="G78" s="6" t="s">
        <v>29</v>
      </c>
      <c r="H78" s="6">
        <v>2500</v>
      </c>
      <c r="I78" s="8">
        <v>44834</v>
      </c>
      <c r="J78" s="6"/>
      <c r="K78" s="16"/>
    </row>
    <row r="79" spans="1:11">
      <c r="A79" s="15">
        <f t="shared" si="1"/>
        <v>78</v>
      </c>
      <c r="B79" s="6" t="s">
        <v>15</v>
      </c>
      <c r="C79" s="6">
        <v>37465</v>
      </c>
      <c r="D79" s="6">
        <v>2022</v>
      </c>
      <c r="E79" s="6" t="s">
        <v>143</v>
      </c>
      <c r="F79" s="6" t="s">
        <v>32</v>
      </c>
      <c r="G79" s="6" t="s">
        <v>29</v>
      </c>
      <c r="H79" s="6">
        <v>2500</v>
      </c>
      <c r="I79" s="8">
        <v>44834</v>
      </c>
      <c r="J79" s="6"/>
      <c r="K79" s="16"/>
    </row>
    <row r="80" spans="1:11">
      <c r="A80" s="15">
        <f t="shared" si="1"/>
        <v>79</v>
      </c>
      <c r="B80" s="6" t="s">
        <v>15</v>
      </c>
      <c r="C80" s="6">
        <v>26124</v>
      </c>
      <c r="D80" s="6">
        <v>2018</v>
      </c>
      <c r="E80" s="6" t="s">
        <v>48</v>
      </c>
      <c r="F80" s="6" t="s">
        <v>101</v>
      </c>
      <c r="G80" s="6" t="s">
        <v>29</v>
      </c>
      <c r="H80" s="6">
        <v>500</v>
      </c>
      <c r="I80" s="8">
        <v>44882</v>
      </c>
      <c r="J80" s="6"/>
      <c r="K80" s="16"/>
    </row>
    <row r="81" spans="1:11">
      <c r="A81" s="15">
        <f t="shared" si="1"/>
        <v>80</v>
      </c>
      <c r="B81" s="6" t="s">
        <v>73</v>
      </c>
      <c r="C81" s="6" t="s">
        <v>74</v>
      </c>
      <c r="D81" s="6">
        <v>2022</v>
      </c>
      <c r="E81" s="6" t="s">
        <v>48</v>
      </c>
      <c r="F81" s="6" t="s">
        <v>75</v>
      </c>
      <c r="G81" s="6" t="s">
        <v>29</v>
      </c>
      <c r="H81" s="6">
        <v>2000</v>
      </c>
      <c r="I81" s="8">
        <v>44882</v>
      </c>
      <c r="J81" s="6"/>
      <c r="K81" s="16"/>
    </row>
    <row r="82" spans="1:11">
      <c r="A82" s="17">
        <f t="shared" si="1"/>
        <v>81</v>
      </c>
      <c r="B82" s="18" t="s">
        <v>73</v>
      </c>
      <c r="C82" s="18" t="s">
        <v>76</v>
      </c>
      <c r="D82" s="18">
        <v>2022</v>
      </c>
      <c r="E82" s="18" t="s">
        <v>48</v>
      </c>
      <c r="F82" s="18" t="s">
        <v>77</v>
      </c>
      <c r="G82" s="18" t="s">
        <v>29</v>
      </c>
      <c r="H82" s="18">
        <v>2000</v>
      </c>
      <c r="I82" s="19">
        <v>44882</v>
      </c>
      <c r="J82" s="18"/>
      <c r="K82" s="20"/>
    </row>
    <row r="83" spans="1:11" ht="15.75" thickBot="1">
      <c r="A83" s="35" t="s">
        <v>149</v>
      </c>
      <c r="B83" s="36"/>
      <c r="C83" s="36"/>
      <c r="D83" s="36"/>
      <c r="E83" s="36"/>
      <c r="F83" s="36"/>
      <c r="G83" s="37"/>
      <c r="H83" s="28">
        <f>SUBTOTAL(109,Table7[AMOUNT])</f>
        <v>271000</v>
      </c>
      <c r="I83" s="29"/>
      <c r="J83" s="30"/>
      <c r="K83" s="31"/>
    </row>
  </sheetData>
  <mergeCells count="1">
    <mergeCell ref="A83:G83"/>
  </mergeCells>
  <pageMargins left="0.7" right="0.7" top="0.75" bottom="0.75" header="0.3" footer="0.3"/>
  <pageSetup paperSize="9" scale="75" orientation="landscape" r:id="rId1"/>
  <headerFoot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CONSOL-JUN TO SEP</vt:lpstr>
      <vt:lpstr>PIVOT</vt:lpstr>
      <vt:lpstr>BANJARAHILLS</vt:lpstr>
      <vt:lpstr>CGM-FINANCE</vt:lpstr>
      <vt:lpstr>CGM-HRD</vt:lpstr>
      <vt:lpstr>CGM-IPC</vt:lpstr>
      <vt:lpstr>CGM RAC</vt:lpstr>
      <vt:lpstr>CGM-COMMERCIAL</vt:lpstr>
      <vt:lpstr>CYBERCITY</vt:lpstr>
      <vt:lpstr>GADWAL</vt:lpstr>
      <vt:lpstr>HABSIGUDA</vt:lpstr>
      <vt:lpstr>HYDERABAD CENTRAL</vt:lpstr>
      <vt:lpstr>HYDERABAD SOUTH</vt:lpstr>
      <vt:lpstr>MAHABOOBNAGAR</vt:lpstr>
      <vt:lpstr>MEDAK</vt:lpstr>
      <vt:lpstr>MEDCHAL</vt:lpstr>
      <vt:lpstr>NALGONDA</vt:lpstr>
      <vt:lpstr>RAJENDRANAGAR</vt:lpstr>
      <vt:lpstr>SANGAREDDY</vt:lpstr>
      <vt:lpstr>SAROORNAGAR</vt:lpstr>
      <vt:lpstr>SECUNDERABAD</vt:lpstr>
      <vt:lpstr>SURYAPET</vt:lpstr>
      <vt:lpstr>VIKARABAD</vt:lpstr>
      <vt:lpstr>WANAPARTHY</vt:lpstr>
      <vt:lpstr>YADADRI</vt:lpstr>
      <vt:lpstr>CGM-PMM</vt:lpstr>
      <vt:lpstr>SIDDIPET</vt:lpstr>
      <vt:lpstr>NAGARKURNOOL</vt:lpstr>
      <vt:lpstr>'CGM-IPC'!Print_Titles</vt:lpstr>
      <vt:lpstr>CYBERCITY!Print_Titles</vt:lpstr>
      <vt:lpstr>MEDCHAL!Print_Titles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Lenevo</cp:lastModifiedBy>
  <cp:lastPrinted>2022-12-01T14:46:18Z</cp:lastPrinted>
  <dcterms:created xsi:type="dcterms:W3CDTF">2015-06-05T18:17:20Z</dcterms:created>
  <dcterms:modified xsi:type="dcterms:W3CDTF">2022-12-26T13:50:08Z</dcterms:modified>
</cp:coreProperties>
</file>