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2023\BILLS SEP-23\"/>
    </mc:Choice>
  </mc:AlternateContent>
  <xr:revisionPtr revIDLastSave="0" documentId="13_ncr:1_{C05B765F-654E-47A0-9C30-A86D6B2AF9DF}" xr6:coauthVersionLast="47" xr6:coauthVersionMax="47" xr10:uidLastSave="{00000000-0000-0000-0000-000000000000}"/>
  <bookViews>
    <workbookView xWindow="-120" yWindow="-120" windowWidth="21840" windowHeight="13140" tabRatio="884" firstSheet="13" activeTab="21" xr2:uid="{00000000-000D-0000-FFFF-FFFF00000000}"/>
  </bookViews>
  <sheets>
    <sheet name="BANJARAHILLS" sheetId="8" r:id="rId1"/>
    <sheet name="CGM COMMERCIAL" sheetId="9" r:id="rId2"/>
    <sheet name="CGM IPC" sheetId="10" r:id="rId3"/>
    <sheet name="CGM RAC" sheetId="11" r:id="rId4"/>
    <sheet name="CGM-EBC" sheetId="12" r:id="rId5"/>
    <sheet name="CGM-HRD" sheetId="13" r:id="rId6"/>
    <sheet name="CYBERCITY" sheetId="14" r:id="rId7"/>
    <sheet name="HABSIGUDA" sheetId="15" r:id="rId8"/>
    <sheet name="HYDERABAD CENTRAL" sheetId="16" r:id="rId9"/>
    <sheet name="HYDERABAD SOUTH" sheetId="17" r:id="rId10"/>
    <sheet name="MAHABOOBNAGAR" sheetId="18" r:id="rId11"/>
    <sheet name="MEDCHAL" sheetId="19" r:id="rId12"/>
    <sheet name="NAGARKURNOOL" sheetId="20" r:id="rId13"/>
    <sheet name="NALGONDA" sheetId="21" r:id="rId14"/>
    <sheet name="RAJENDRANAGAR" sheetId="22" r:id="rId15"/>
    <sheet name="SANGAREDDY" sheetId="23" r:id="rId16"/>
    <sheet name="SAROORNAGAR" sheetId="24" r:id="rId17"/>
    <sheet name="SECUNDERABAD" sheetId="25" r:id="rId18"/>
    <sheet name="SURYAPET" sheetId="26" r:id="rId19"/>
    <sheet name="VIKARABAD" sheetId="27" r:id="rId20"/>
    <sheet name="WANAPARTHY" sheetId="28" r:id="rId21"/>
    <sheet name="YADADRI" sheetId="29" r:id="rId22"/>
    <sheet name="Pivot" sheetId="7" r:id="rId23"/>
    <sheet name="CONSOL-SEP-23" sheetId="1" r:id="rId24"/>
    <sheet name="TSSPDCL" sheetId="5" state="hidden" r:id="rId25"/>
    <sheet name="FILLING LIST" sheetId="6" state="hidden" r:id="rId26"/>
  </sheets>
  <definedNames>
    <definedName name="_xlnm._FilterDatabase" localSheetId="1" hidden="1">'CGM COMMERCIAL'!$A$12:$H$12</definedName>
    <definedName name="_xlnm._FilterDatabase" localSheetId="23" hidden="1">'CONSOL-SEP-23'!$A$1:$L$163</definedName>
    <definedName name="_xlnm._FilterDatabase" localSheetId="25" hidden="1">'FILLING LIST'!$A$1:$K$1</definedName>
    <definedName name="_xlnm._FilterDatabase" localSheetId="24" hidden="1">TSSPDCL!$A$1:$K$58</definedName>
    <definedName name="_xlnm.Print_Titles" localSheetId="6">CYBERCITY!$1:$1</definedName>
  </definedNames>
  <calcPr calcId="191029"/>
  <pivotCaches>
    <pivotCache cacheId="0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9" l="1"/>
  <c r="H4" i="28"/>
  <c r="H3" i="27"/>
  <c r="H3" i="26"/>
  <c r="H4" i="25"/>
  <c r="H7" i="24"/>
  <c r="H6" i="23"/>
  <c r="H10" i="22"/>
  <c r="A4" i="22"/>
  <c r="A5" i="22" s="1"/>
  <c r="A6" i="22" s="1"/>
  <c r="A7" i="22" s="1"/>
  <c r="A8" i="22" s="1"/>
  <c r="A9" i="22" s="1"/>
  <c r="A3" i="22"/>
  <c r="H10" i="21"/>
  <c r="A4" i="21"/>
  <c r="A5" i="21"/>
  <c r="A6" i="21" s="1"/>
  <c r="A7" i="21" s="1"/>
  <c r="A8" i="21" s="1"/>
  <c r="A9" i="21" s="1"/>
  <c r="A3" i="21"/>
  <c r="H4" i="20"/>
  <c r="H15" i="19"/>
  <c r="A4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H4" i="18"/>
  <c r="H7" i="17"/>
  <c r="A4" i="17"/>
  <c r="A5" i="17" s="1"/>
  <c r="A6" i="17" s="1"/>
  <c r="A3" i="17"/>
  <c r="H7" i="16"/>
  <c r="H6" i="15"/>
  <c r="H71" i="14"/>
  <c r="A4" i="14"/>
  <c r="A5" i="14"/>
  <c r="A6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3" i="14"/>
  <c r="H11" i="13"/>
  <c r="A4" i="13"/>
  <c r="A5" i="13"/>
  <c r="A6" i="13" s="1"/>
  <c r="A7" i="13" s="1"/>
  <c r="A8" i="13" s="1"/>
  <c r="A9" i="13" s="1"/>
  <c r="A10" i="13" s="1"/>
  <c r="A3" i="13"/>
  <c r="H4" i="12"/>
  <c r="H3" i="11"/>
  <c r="H5" i="10"/>
  <c r="H12" i="9"/>
  <c r="A3" i="9"/>
  <c r="A4" i="9" s="1"/>
  <c r="A5" i="9" s="1"/>
  <c r="A6" i="9" s="1"/>
  <c r="A7" i="9" s="1"/>
  <c r="A8" i="9" s="1"/>
  <c r="A9" i="9" s="1"/>
  <c r="A10" i="9" s="1"/>
  <c r="A11" i="9" s="1"/>
  <c r="A4" i="8"/>
  <c r="A5" i="8"/>
  <c r="A6" i="8" s="1"/>
  <c r="H7" i="8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3" i="8"/>
  <c r="A3" i="19"/>
</calcChain>
</file>

<file path=xl/sharedStrings.xml><?xml version="1.0" encoding="utf-8"?>
<sst xmlns="http://schemas.openxmlformats.org/spreadsheetml/2006/main" count="1990" uniqueCount="60">
  <si>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</si>
  <si>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</si>
  <si>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</si>
  <si>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</si>
  <si>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</si>
  <si>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</si>
  <si>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</si>
  <si>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</si>
  <si>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</si>
  <si>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</si>
  <si>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</si>
  <si>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</si>
  <si>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SECUNDERABAD</t>
  </si>
  <si>
    <t>HYDERABAD CENTRAL</t>
  </si>
  <si>
    <t>NALGONDA</t>
  </si>
  <si>
    <t>MEDCHAL</t>
  </si>
  <si>
    <t>BANJARAHILLS</t>
  </si>
  <si>
    <t>HYDERABAD SOUTH</t>
  </si>
  <si>
    <t>CYBERCITY</t>
  </si>
  <si>
    <t>SAROORNAGAR</t>
  </si>
  <si>
    <t>CC</t>
  </si>
  <si>
    <t>SIDDIPET</t>
  </si>
  <si>
    <t>HABSIGUDA</t>
  </si>
  <si>
    <t>SANGAREDDY</t>
  </si>
  <si>
    <t>DISPOSED</t>
  </si>
  <si>
    <t>DISPOSED AT ADMISSION</t>
  </si>
  <si>
    <t>SURYAPET</t>
  </si>
  <si>
    <t>WA</t>
  </si>
  <si>
    <t>MEDAK</t>
  </si>
  <si>
    <t>MAHABOOBNAGAR</t>
  </si>
  <si>
    <t>AS</t>
  </si>
  <si>
    <t>CGM-HRD</t>
  </si>
  <si>
    <t>NAGARKURNOOL</t>
  </si>
  <si>
    <t>GADWAL</t>
  </si>
  <si>
    <t>RAJENDRANAGAR</t>
  </si>
  <si>
    <t>VACATE</t>
  </si>
  <si>
    <t>COUNTER</t>
  </si>
  <si>
    <t>CGM-IPC</t>
  </si>
  <si>
    <t>VIKARABAD</t>
  </si>
  <si>
    <t>YADADRI</t>
  </si>
  <si>
    <t>CGM-COMMERCIAL</t>
  </si>
  <si>
    <t>CGM-PMM</t>
  </si>
  <si>
    <t>CMA</t>
  </si>
  <si>
    <t>ADDITIONAL COUNTER</t>
  </si>
  <si>
    <t>WRIT APPEAL</t>
  </si>
  <si>
    <t>SANCTION AMOUNT</t>
  </si>
  <si>
    <t>CCCA</t>
  </si>
  <si>
    <t>SEP</t>
  </si>
  <si>
    <t>CGM-EBC</t>
  </si>
  <si>
    <t>CGM COMMERCIAL</t>
  </si>
  <si>
    <t>WANAPARTHY</t>
  </si>
  <si>
    <t>CGM IPC</t>
  </si>
  <si>
    <t>CGM RAC</t>
  </si>
  <si>
    <t>CAVEAT</t>
  </si>
  <si>
    <t>MAHESH KUMAR</t>
  </si>
  <si>
    <t>MISC</t>
  </si>
  <si>
    <t>Row Labels</t>
  </si>
  <si>
    <t>Grand Total</t>
  </si>
  <si>
    <t>Count of CASE NO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</si>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</sst>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Bookman Old Style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5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29" xfId="0" applyNumberFormat="1" applyBorder="1" applyAlignment="1">
      <alignment horizontal="center"/>
    </xf>
    <xf numFmtId="0" fontId="0" fillId="0" borderId="27" xfId="0" applyBorder="1" applyAlignment="1">
      <alignment horizontal="center"/>
    </xf>
  </cellXfs>
  <cellStyles count="4">
    <cellStyle name="Hyperlink" xfId="3" builtinId="8"/>
    <cellStyle name="Normal" xfId="0" builtinId="0"/>
    <cellStyle name="Normal 3" xfId="1" xr:uid="{00000000-0005-0000-0000-000002000000}"/>
    <cellStyle name="Normal 9" xfId="2" xr:uid="{00000000-0005-0000-0000-000003000000}"/>
  </cellStyles>
  <dxfs count="393"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medium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16.54627337963" createdVersion="8" refreshedVersion="8" minRefreshableVersion="3" recordCount="162" xr:uid="{F814601E-949A-47B7-9D67-21AA4ABF10CC}">
  <cacheSource type="worksheet">
    <worksheetSource ref="A1:L163" sheet="CONSOL-SEP-23"/>
  </cacheSource>
  <cacheFields count="12">
    <cacheField name="S.NO" numFmtId="0">
      <sharedItems containsSemiMixedTypes="0" containsString="0" containsNumber="1" containsInteger="1" minValue="1" maxValue="162"/>
    </cacheField>
    <cacheField name="CASE " numFmtId="0">
      <sharedItems/>
    </cacheField>
    <cacheField name="CASE NO" numFmtId="0">
      <sharedItems containsMixedTypes="1" containsNumber="1" containsInteger="1" minValue="44" maxValue="46785"/>
    </cacheField>
    <cacheField name="YEAR" numFmtId="0">
      <sharedItems containsMixedTypes="1" containsNumber="1" containsInteger="1" minValue="2004" maxValue="2023"/>
    </cacheField>
    <cacheField name="MONTH" numFmtId="0">
      <sharedItems/>
    </cacheField>
    <cacheField name="CASE TYPE" numFmtId="0">
      <sharedItems/>
    </cacheField>
    <cacheField name="SECTION" numFmtId="0">
      <sharedItems count="22">
        <s v="CGM COMMERCIAL"/>
        <s v="CGM-EBC"/>
        <s v="HYDERABAD CENTRAL"/>
        <s v="MAHABOOBNAGAR"/>
        <s v="CGM-HRD"/>
        <s v="CGM RAC"/>
        <s v="SAROORNAGAR"/>
        <s v="CYBERCITY"/>
        <s v="NALGONDA"/>
        <s v="HYDERABAD SOUTH"/>
        <s v="BANJARAHILLS"/>
        <s v="CGM IPC"/>
        <s v="SANGAREDDY"/>
        <s v="VIKARABAD"/>
        <s v="RAJENDRANAGAR"/>
        <s v="WANAPARTHY"/>
        <s v="MEDCHAL"/>
        <s v="SURYAPET"/>
        <s v="HABSIGUDA"/>
        <s v="NAGARKURNOOL"/>
        <s v="YADADRI"/>
        <s v="SECUNDERABAD"/>
      </sharedItems>
    </cacheField>
    <cacheField name="AMOUNT" numFmtId="0">
      <sharedItems containsSemiMixedTypes="0" containsString="0" containsNumber="1" containsInteger="1" minValue="1250" maxValue="10000"/>
    </cacheField>
    <cacheField name="BILL DATE" numFmtId="15">
      <sharedItems containsSemiMixedTypes="0" containsNonDate="0" containsDate="1" containsString="0" minDate="2023-09-30T00:00:00" maxDate="2023-10-01T00:00:00"/>
    </cacheField>
    <cacheField name="SANCTION AMOUNT" numFmtId="0">
      <sharedItems containsNonDate="0" containsString="0" containsBlank="1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n v="1"/>
    <s v="WP"/>
    <n v="10772"/>
    <n v="2004"/>
    <s v="SEP"/>
    <s v="DISPOSED"/>
    <x v="0"/>
    <n v="5000"/>
    <d v="2023-09-30T00:00:00"/>
    <m/>
    <m/>
    <m/>
  </r>
  <r>
    <n v="2"/>
    <s v="WP"/>
    <n v="11679"/>
    <n v="2004"/>
    <s v="SEP"/>
    <s v="DISPOSED"/>
    <x v="1"/>
    <n v="5000"/>
    <d v="2023-09-30T00:00:00"/>
    <m/>
    <m/>
    <m/>
  </r>
  <r>
    <n v="3"/>
    <s v="WP"/>
    <n v="16703"/>
    <n v="2004"/>
    <s v="SEP"/>
    <s v="DISPOSED"/>
    <x v="1"/>
    <n v="5000"/>
    <d v="2023-09-30T00:00:00"/>
    <m/>
    <m/>
    <m/>
  </r>
  <r>
    <n v="4"/>
    <s v="CCCA"/>
    <n v="58"/>
    <n v="2007"/>
    <s v="SEP"/>
    <s v="DISPOSED"/>
    <x v="2"/>
    <n v="5000"/>
    <d v="2023-09-30T00:00:00"/>
    <m/>
    <m/>
    <m/>
  </r>
  <r>
    <n v="5"/>
    <s v="WP"/>
    <n v="26236"/>
    <n v="2007"/>
    <s v="SEP"/>
    <s v="DISPOSED"/>
    <x v="3"/>
    <n v="1250"/>
    <d v="2023-09-30T00:00:00"/>
    <m/>
    <m/>
    <m/>
  </r>
  <r>
    <n v="6"/>
    <s v="WA"/>
    <n v="434"/>
    <n v="2009"/>
    <s v="SEP"/>
    <s v="DISPOSED"/>
    <x v="0"/>
    <n v="5000"/>
    <d v="2023-09-30T00:00:00"/>
    <m/>
    <m/>
    <m/>
  </r>
  <r>
    <n v="7"/>
    <s v="WP"/>
    <n v="13516"/>
    <n v="2009"/>
    <s v="SEP"/>
    <s v="DISPOSED"/>
    <x v="4"/>
    <n v="5000"/>
    <d v="2023-09-30T00:00:00"/>
    <m/>
    <m/>
    <m/>
  </r>
  <r>
    <n v="8"/>
    <s v="WP"/>
    <n v="21485"/>
    <n v="2009"/>
    <s v="SEP"/>
    <s v="DISPOSED"/>
    <x v="4"/>
    <n v="5000"/>
    <d v="2023-09-30T00:00:00"/>
    <m/>
    <m/>
    <m/>
  </r>
  <r>
    <n v="9"/>
    <s v="WP"/>
    <n v="31337"/>
    <n v="2010"/>
    <s v="SEP"/>
    <s v="DISPOSED"/>
    <x v="5"/>
    <n v="5000"/>
    <d v="2023-09-30T00:00:00"/>
    <m/>
    <m/>
    <m/>
  </r>
  <r>
    <n v="10"/>
    <s v="WP"/>
    <n v="5651"/>
    <n v="2011"/>
    <s v="SEP"/>
    <s v="DISPOSED"/>
    <x v="4"/>
    <n v="5000"/>
    <d v="2023-09-30T00:00:00"/>
    <m/>
    <m/>
    <m/>
  </r>
  <r>
    <n v="11"/>
    <s v="WP"/>
    <n v="29646"/>
    <n v="2011"/>
    <s v="SEP"/>
    <s v="DISPOSED"/>
    <x v="4"/>
    <n v="5000"/>
    <d v="2023-09-30T00:00:00"/>
    <m/>
    <m/>
    <m/>
  </r>
  <r>
    <n v="12"/>
    <s v="WP"/>
    <n v="10075"/>
    <n v="2013"/>
    <s v="SEP"/>
    <s v="DISPOSED"/>
    <x v="4"/>
    <n v="5000"/>
    <d v="2023-09-30T00:00:00"/>
    <m/>
    <m/>
    <m/>
  </r>
  <r>
    <n v="13"/>
    <s v="WP"/>
    <n v="14947"/>
    <n v="2013"/>
    <s v="SEP"/>
    <s v="DISPOSED"/>
    <x v="6"/>
    <n v="5000"/>
    <d v="2023-09-30T00:00:00"/>
    <m/>
    <m/>
    <m/>
  </r>
  <r>
    <n v="14"/>
    <s v="WP"/>
    <n v="11076"/>
    <n v="2014"/>
    <s v="SEP"/>
    <s v="DISPOSED"/>
    <x v="7"/>
    <n v="5000"/>
    <d v="2023-09-30T00:00:00"/>
    <m/>
    <m/>
    <m/>
  </r>
  <r>
    <n v="15"/>
    <s v="WP"/>
    <n v="12407"/>
    <n v="2014"/>
    <s v="SEP"/>
    <s v="DISPOSED"/>
    <x v="2"/>
    <n v="5000"/>
    <d v="2023-09-30T00:00:00"/>
    <m/>
    <m/>
    <m/>
  </r>
  <r>
    <n v="16"/>
    <s v="WP"/>
    <n v="16376"/>
    <n v="2014"/>
    <s v="SEP"/>
    <s v="DISPOSED"/>
    <x v="8"/>
    <n v="5000"/>
    <d v="2023-09-30T00:00:00"/>
    <m/>
    <m/>
    <m/>
  </r>
  <r>
    <n v="17"/>
    <s v="WP"/>
    <n v="16503"/>
    <n v="2014"/>
    <s v="SEP"/>
    <s v="DISPOSED"/>
    <x v="9"/>
    <n v="1250"/>
    <d v="2023-09-30T00:00:00"/>
    <m/>
    <m/>
    <m/>
  </r>
  <r>
    <n v="18"/>
    <s v="WP"/>
    <n v="22619"/>
    <n v="2014"/>
    <s v="SEP"/>
    <s v="DISPOSED"/>
    <x v="4"/>
    <n v="5000"/>
    <d v="2023-09-30T00:00:00"/>
    <m/>
    <m/>
    <m/>
  </r>
  <r>
    <n v="19"/>
    <s v="WP"/>
    <n v="30969"/>
    <n v="2014"/>
    <s v="SEP"/>
    <s v="DISPOSED"/>
    <x v="9"/>
    <n v="5000"/>
    <d v="2023-09-30T00:00:00"/>
    <m/>
    <m/>
    <m/>
  </r>
  <r>
    <n v="20"/>
    <s v="WP"/>
    <n v="37713"/>
    <n v="2014"/>
    <s v="SEP"/>
    <s v="DISPOSED"/>
    <x v="0"/>
    <n v="1250"/>
    <d v="2023-09-30T00:00:00"/>
    <m/>
    <m/>
    <m/>
  </r>
  <r>
    <n v="21"/>
    <s v="WP"/>
    <n v="12449"/>
    <n v="2015"/>
    <s v="SEP"/>
    <s v="DISPOSED"/>
    <x v="0"/>
    <n v="1250"/>
    <d v="2023-09-30T00:00:00"/>
    <m/>
    <m/>
    <m/>
  </r>
  <r>
    <n v="22"/>
    <s v="WP"/>
    <n v="13725"/>
    <n v="2015"/>
    <s v="SEP"/>
    <s v="DISPOSED"/>
    <x v="0"/>
    <n v="1250"/>
    <d v="2023-09-30T00:00:00"/>
    <m/>
    <m/>
    <m/>
  </r>
  <r>
    <n v="23"/>
    <s v="WP"/>
    <n v="13741"/>
    <n v="2015"/>
    <s v="SEP"/>
    <s v="DISPOSED"/>
    <x v="0"/>
    <n v="1250"/>
    <d v="2023-09-30T00:00:00"/>
    <m/>
    <m/>
    <m/>
  </r>
  <r>
    <n v="24"/>
    <s v="WP"/>
    <n v="13756"/>
    <n v="2015"/>
    <s v="SEP"/>
    <s v="DISPOSED"/>
    <x v="0"/>
    <n v="1250"/>
    <d v="2023-09-30T00:00:00"/>
    <m/>
    <m/>
    <m/>
  </r>
  <r>
    <n v="25"/>
    <s v="WP"/>
    <n v="13762"/>
    <n v="2015"/>
    <s v="SEP"/>
    <s v="DISPOSED"/>
    <x v="0"/>
    <n v="1250"/>
    <d v="2023-09-30T00:00:00"/>
    <m/>
    <m/>
    <m/>
  </r>
  <r>
    <n v="26"/>
    <s v="WP"/>
    <n v="18070"/>
    <n v="2015"/>
    <s v="SEP"/>
    <s v="DISPOSED"/>
    <x v="10"/>
    <n v="5000"/>
    <d v="2023-09-30T00:00:00"/>
    <m/>
    <m/>
    <m/>
  </r>
  <r>
    <n v="27"/>
    <s v="WP"/>
    <n v="30935"/>
    <n v="2015"/>
    <s v="SEP"/>
    <s v="DISPOSED"/>
    <x v="8"/>
    <n v="5000"/>
    <d v="2023-09-30T00:00:00"/>
    <m/>
    <m/>
    <m/>
  </r>
  <r>
    <n v="28"/>
    <s v="WP"/>
    <n v="36565"/>
    <n v="2015"/>
    <s v="SEP"/>
    <s v="DISPOSED"/>
    <x v="11"/>
    <n v="1250"/>
    <d v="2023-09-30T00:00:00"/>
    <m/>
    <m/>
    <m/>
  </r>
  <r>
    <n v="29"/>
    <s v="WP"/>
    <n v="37702"/>
    <n v="2015"/>
    <s v="SEP"/>
    <s v="DISPOSED"/>
    <x v="4"/>
    <n v="5000"/>
    <d v="2023-09-30T00:00:00"/>
    <m/>
    <m/>
    <m/>
  </r>
  <r>
    <n v="30"/>
    <s v="CC"/>
    <n v="764"/>
    <n v="2016"/>
    <s v="SEP"/>
    <s v="DISPOSED"/>
    <x v="12"/>
    <n v="1250"/>
    <d v="2023-09-30T00:00:00"/>
    <m/>
    <m/>
    <m/>
  </r>
  <r>
    <n v="31"/>
    <s v="WP"/>
    <n v="46785"/>
    <n v="2016"/>
    <s v="SEP"/>
    <s v="DISPOSED"/>
    <x v="8"/>
    <n v="5000"/>
    <d v="2023-09-30T00:00:00"/>
    <m/>
    <m/>
    <m/>
  </r>
  <r>
    <n v="32"/>
    <s v="AS"/>
    <n v="44"/>
    <n v="2017"/>
    <s v="SEP"/>
    <s v="DISPOSED"/>
    <x v="8"/>
    <n v="5000"/>
    <d v="2023-09-30T00:00:00"/>
    <m/>
    <m/>
    <m/>
  </r>
  <r>
    <n v="33"/>
    <s v="WP"/>
    <n v="22189"/>
    <n v="2017"/>
    <s v="SEP"/>
    <s v="DISPOSED"/>
    <x v="8"/>
    <n v="5000"/>
    <d v="2023-09-30T00:00:00"/>
    <m/>
    <m/>
    <m/>
  </r>
  <r>
    <n v="34"/>
    <s v="WP"/>
    <n v="22683"/>
    <n v="2017"/>
    <s v="SEP"/>
    <s v="DISPOSED"/>
    <x v="13"/>
    <n v="5000"/>
    <d v="2023-09-30T00:00:00"/>
    <m/>
    <m/>
    <m/>
  </r>
  <r>
    <n v="35"/>
    <s v="WP"/>
    <n v="24211"/>
    <n v="2017"/>
    <s v="SEP"/>
    <s v="DISPOSED"/>
    <x v="4"/>
    <n v="5000"/>
    <d v="2023-09-30T00:00:00"/>
    <m/>
    <m/>
    <m/>
  </r>
  <r>
    <n v="36"/>
    <s v="WP"/>
    <n v="2789"/>
    <n v="2019"/>
    <s v="SEP"/>
    <s v="ADDITIONAL COUNTER"/>
    <x v="14"/>
    <n v="10000"/>
    <d v="2023-09-30T00:00:00"/>
    <m/>
    <m/>
    <m/>
  </r>
  <r>
    <n v="37"/>
    <s v="WP"/>
    <n v="6187"/>
    <n v="2021"/>
    <s v="SEP"/>
    <s v="DISPOSED"/>
    <x v="7"/>
    <n v="5000"/>
    <d v="2023-09-30T00:00:00"/>
    <m/>
    <m/>
    <m/>
  </r>
  <r>
    <n v="38"/>
    <s v="WP"/>
    <n v="1859"/>
    <n v="2022"/>
    <s v="SEP"/>
    <s v="WRIT APPEAL"/>
    <x v="12"/>
    <n v="10000"/>
    <d v="2023-09-30T00:00:00"/>
    <m/>
    <m/>
    <m/>
  </r>
  <r>
    <n v="39"/>
    <s v="WP"/>
    <n v="11721"/>
    <n v="2022"/>
    <s v="SEP"/>
    <s v="DISPOSED"/>
    <x v="15"/>
    <n v="5000"/>
    <d v="2023-09-30T00:00:00"/>
    <m/>
    <m/>
    <m/>
  </r>
  <r>
    <n v="40"/>
    <s v="WP"/>
    <n v="14253"/>
    <n v="2022"/>
    <s v="SEP"/>
    <s v="DISPOSED"/>
    <x v="15"/>
    <n v="5000"/>
    <d v="2023-09-30T00:00:00"/>
    <m/>
    <m/>
    <m/>
  </r>
  <r>
    <n v="41"/>
    <s v="WP"/>
    <n v="18911"/>
    <n v="2022"/>
    <s v="SEP"/>
    <s v="DISPOSED"/>
    <x v="0"/>
    <n v="5000"/>
    <d v="2023-09-30T00:00:00"/>
    <m/>
    <m/>
    <m/>
  </r>
  <r>
    <n v="42"/>
    <s v="WP"/>
    <n v="18913"/>
    <n v="2022"/>
    <s v="SEP"/>
    <s v="DISPOSED"/>
    <x v="0"/>
    <n v="5000"/>
    <d v="2023-09-30T00:00:00"/>
    <m/>
    <m/>
    <m/>
  </r>
  <r>
    <n v="43"/>
    <s v="WP"/>
    <n v="26163"/>
    <n v="2022"/>
    <s v="SEP"/>
    <s v="DISPOSED"/>
    <x v="6"/>
    <n v="5000"/>
    <d v="2023-09-30T00:00:00"/>
    <m/>
    <m/>
    <m/>
  </r>
  <r>
    <n v="44"/>
    <s v="WP"/>
    <n v="26586"/>
    <n v="2022"/>
    <s v="SEP"/>
    <s v="DISPOSED AT ADMISSION"/>
    <x v="16"/>
    <n v="2500"/>
    <d v="2023-09-30T00:00:00"/>
    <m/>
    <m/>
    <m/>
  </r>
  <r>
    <n v="45"/>
    <s v="WP"/>
    <n v="27367"/>
    <n v="2022"/>
    <s v="SEP"/>
    <s v="COUNTER"/>
    <x v="11"/>
    <n v="10000"/>
    <d v="2023-09-30T00:00:00"/>
    <m/>
    <m/>
    <m/>
  </r>
  <r>
    <n v="46"/>
    <s v="WA"/>
    <n v="839"/>
    <n v="2023"/>
    <s v="SEP"/>
    <s v="DISPOSED AT ADMISSION"/>
    <x v="7"/>
    <n v="2500"/>
    <d v="2023-09-30T00:00:00"/>
    <m/>
    <m/>
    <m/>
  </r>
  <r>
    <n v="47"/>
    <s v="WA"/>
    <n v="924"/>
    <n v="2023"/>
    <s v="SEP"/>
    <s v="DISPOSED AT ADMISSION"/>
    <x v="4"/>
    <n v="2500"/>
    <d v="2023-09-30T00:00:00"/>
    <m/>
    <m/>
    <m/>
  </r>
  <r>
    <n v="48"/>
    <s v="CC"/>
    <n v="1595"/>
    <n v="2023"/>
    <s v="SEP"/>
    <s v="COUNTER"/>
    <x v="14"/>
    <n v="10000"/>
    <d v="2023-09-30T00:00:00"/>
    <m/>
    <m/>
    <m/>
  </r>
  <r>
    <n v="49"/>
    <s v="CC"/>
    <n v="1697"/>
    <n v="2023"/>
    <s v="SEP"/>
    <s v="COUNTER"/>
    <x v="9"/>
    <n v="10000"/>
    <d v="2023-09-30T00:00:00"/>
    <m/>
    <m/>
    <m/>
  </r>
  <r>
    <n v="50"/>
    <s v="WP"/>
    <n v="5996"/>
    <n v="2023"/>
    <s v="SEP"/>
    <s v="VACATE"/>
    <x v="11"/>
    <n v="10000"/>
    <d v="2023-09-30T00:00:00"/>
    <m/>
    <m/>
    <m/>
  </r>
  <r>
    <n v="51"/>
    <s v="WP"/>
    <n v="6992"/>
    <n v="2023"/>
    <s v="SEP"/>
    <s v="COUNTER"/>
    <x v="17"/>
    <n v="10000"/>
    <d v="2023-09-30T00:00:00"/>
    <m/>
    <m/>
    <m/>
  </r>
  <r>
    <n v="52"/>
    <s v="WP"/>
    <n v="9273"/>
    <n v="2023"/>
    <s v="SEP"/>
    <s v="VACATE"/>
    <x v="9"/>
    <n v="10000"/>
    <d v="2023-09-30T00:00:00"/>
    <m/>
    <m/>
    <m/>
  </r>
  <r>
    <n v="53"/>
    <s v="WP"/>
    <n v="11646"/>
    <n v="2023"/>
    <s v="SEP"/>
    <s v="DISPOSED AT ADMISSION"/>
    <x v="12"/>
    <n v="2500"/>
    <d v="2023-09-30T00:00:00"/>
    <m/>
    <m/>
    <m/>
  </r>
  <r>
    <n v="54"/>
    <s v="WP"/>
    <n v="11957"/>
    <n v="2023"/>
    <s v="SEP"/>
    <s v="COUNTER"/>
    <x v="14"/>
    <n v="10000"/>
    <d v="2023-09-30T00:00:00"/>
    <m/>
    <m/>
    <m/>
  </r>
  <r>
    <n v="55"/>
    <s v="WP"/>
    <n v="11971"/>
    <n v="2023"/>
    <s v="SEP"/>
    <s v="COUNTER"/>
    <x v="7"/>
    <n v="10000"/>
    <d v="2023-09-30T00:00:00"/>
    <m/>
    <m/>
    <m/>
  </r>
  <r>
    <n v="56"/>
    <s v="WP"/>
    <n v="12256"/>
    <n v="2023"/>
    <s v="SEP"/>
    <s v="VACATE"/>
    <x v="16"/>
    <n v="10000"/>
    <d v="2023-09-30T00:00:00"/>
    <m/>
    <m/>
    <m/>
  </r>
  <r>
    <n v="57"/>
    <s v="WP"/>
    <n v="13315"/>
    <n v="2023"/>
    <s v="SEP"/>
    <s v="COUNTER"/>
    <x v="18"/>
    <n v="10000"/>
    <d v="2023-09-30T00:00:00"/>
    <m/>
    <m/>
    <m/>
  </r>
  <r>
    <n v="58"/>
    <s v="WP"/>
    <n v="13835"/>
    <n v="2023"/>
    <s v="SEP"/>
    <s v="COUNTER"/>
    <x v="16"/>
    <n v="10000"/>
    <d v="2023-09-30T00:00:00"/>
    <m/>
    <m/>
    <m/>
  </r>
  <r>
    <n v="59"/>
    <s v="WP"/>
    <n v="14369"/>
    <n v="2023"/>
    <s v="SEP"/>
    <s v="COUNTER"/>
    <x v="7"/>
    <n v="10000"/>
    <d v="2023-09-30T00:00:00"/>
    <m/>
    <m/>
    <m/>
  </r>
  <r>
    <n v="60"/>
    <s v="WP"/>
    <n v="15253"/>
    <n v="2023"/>
    <s v="SEP"/>
    <s v="COUNTER"/>
    <x v="7"/>
    <n v="10000"/>
    <d v="2023-09-30T00:00:00"/>
    <m/>
    <m/>
    <m/>
  </r>
  <r>
    <n v="61"/>
    <s v="WP"/>
    <n v="17505"/>
    <n v="2023"/>
    <s v="SEP"/>
    <s v="COUNTER"/>
    <x v="19"/>
    <n v="10000"/>
    <d v="2023-09-30T00:00:00"/>
    <m/>
    <m/>
    <m/>
  </r>
  <r>
    <n v="62"/>
    <s v="WP"/>
    <n v="17672"/>
    <n v="2023"/>
    <s v="SEP"/>
    <s v="COUNTER"/>
    <x v="7"/>
    <n v="10000"/>
    <d v="2023-09-30T00:00:00"/>
    <m/>
    <m/>
    <m/>
  </r>
  <r>
    <n v="63"/>
    <s v="WP"/>
    <n v="18132"/>
    <n v="2023"/>
    <s v="SEP"/>
    <s v="COUNTER"/>
    <x v="14"/>
    <n v="10000"/>
    <d v="2023-09-30T00:00:00"/>
    <m/>
    <m/>
    <m/>
  </r>
  <r>
    <n v="64"/>
    <s v="WP"/>
    <n v="18171"/>
    <n v="2023"/>
    <s v="SEP"/>
    <s v="COUNTER"/>
    <x v="14"/>
    <n v="10000"/>
    <d v="2023-09-30T00:00:00"/>
    <m/>
    <m/>
    <m/>
  </r>
  <r>
    <n v="65"/>
    <s v="WP"/>
    <n v="18203"/>
    <n v="2023"/>
    <s v="SEP"/>
    <s v="COUNTER"/>
    <x v="14"/>
    <n v="10000"/>
    <d v="2023-09-30T00:00:00"/>
    <m/>
    <m/>
    <m/>
  </r>
  <r>
    <n v="66"/>
    <s v="WP"/>
    <n v="18612"/>
    <n v="2023"/>
    <s v="SEP"/>
    <s v="COUNTER"/>
    <x v="7"/>
    <n v="10000"/>
    <d v="2023-09-30T00:00:00"/>
    <m/>
    <m/>
    <m/>
  </r>
  <r>
    <n v="67"/>
    <s v="WP"/>
    <n v="20258"/>
    <n v="2023"/>
    <s v="SEP"/>
    <s v="VACATE"/>
    <x v="16"/>
    <n v="10000"/>
    <d v="2023-09-30T00:00:00"/>
    <m/>
    <m/>
    <m/>
  </r>
  <r>
    <n v="68"/>
    <s v="WP"/>
    <n v="20425"/>
    <n v="2023"/>
    <s v="SEP"/>
    <s v="VACATE"/>
    <x v="20"/>
    <n v="10000"/>
    <d v="2023-09-30T00:00:00"/>
    <m/>
    <m/>
    <m/>
  </r>
  <r>
    <n v="69"/>
    <s v="WP"/>
    <n v="20581"/>
    <n v="2023"/>
    <s v="SEP"/>
    <s v="COUNTER"/>
    <x v="8"/>
    <n v="10000"/>
    <d v="2023-09-30T00:00:00"/>
    <m/>
    <m/>
    <m/>
  </r>
  <r>
    <n v="70"/>
    <s v="WP"/>
    <n v="20602"/>
    <n v="2023"/>
    <s v="SEP"/>
    <s v="COUNTER"/>
    <x v="19"/>
    <n v="10000"/>
    <d v="2023-09-30T00:00:00"/>
    <m/>
    <m/>
    <m/>
  </r>
  <r>
    <n v="71"/>
    <s v="WP"/>
    <n v="20674"/>
    <n v="2023"/>
    <s v="SEP"/>
    <s v="VACATE"/>
    <x v="14"/>
    <n v="10000"/>
    <d v="2023-09-30T00:00:00"/>
    <m/>
    <m/>
    <m/>
  </r>
  <r>
    <n v="72"/>
    <s v="WP"/>
    <n v="20933"/>
    <n v="2023"/>
    <s v="SEP"/>
    <s v="DISPOSED AT ADMISSION"/>
    <x v="7"/>
    <n v="2500"/>
    <d v="2023-09-30T00:00:00"/>
    <m/>
    <m/>
    <m/>
  </r>
  <r>
    <n v="73"/>
    <s v="WP"/>
    <n v="21970"/>
    <n v="2023"/>
    <s v="SEP"/>
    <s v="COUNTER"/>
    <x v="2"/>
    <n v="10000"/>
    <d v="2023-09-30T00:00:00"/>
    <m/>
    <m/>
    <m/>
  </r>
  <r>
    <n v="74"/>
    <s v="WP"/>
    <n v="22085"/>
    <n v="2023"/>
    <s v="SEP"/>
    <s v="COUNTER"/>
    <x v="18"/>
    <n v="10000"/>
    <d v="2023-09-30T00:00:00"/>
    <m/>
    <m/>
    <m/>
  </r>
  <r>
    <n v="75"/>
    <s v="WP"/>
    <n v="22168"/>
    <n v="2023"/>
    <s v="SEP"/>
    <s v="DISPOSED AT ADMISSION"/>
    <x v="16"/>
    <n v="2500"/>
    <d v="2023-09-30T00:00:00"/>
    <m/>
    <m/>
    <m/>
  </r>
  <r>
    <n v="76"/>
    <s v="WP"/>
    <n v="23306"/>
    <n v="2023"/>
    <s v="SEP"/>
    <s v="DISPOSED AT ADMISSION"/>
    <x v="14"/>
    <n v="2500"/>
    <d v="2023-09-30T00:00:00"/>
    <m/>
    <m/>
    <m/>
  </r>
  <r>
    <n v="77"/>
    <s v="WP"/>
    <n v="23694"/>
    <n v="2023"/>
    <s v="SEP"/>
    <s v="DISPOSED AT ADMISSION"/>
    <x v="7"/>
    <n v="2500"/>
    <d v="2023-09-30T00:00:00"/>
    <m/>
    <m/>
    <m/>
  </r>
  <r>
    <n v="78"/>
    <s v="WP"/>
    <n v="24111"/>
    <n v="2023"/>
    <s v="SEP"/>
    <s v="DISPOSED AT ADMISSION"/>
    <x v="8"/>
    <n v="2500"/>
    <d v="2023-09-30T00:00:00"/>
    <m/>
    <m/>
    <m/>
  </r>
  <r>
    <n v="79"/>
    <s v="WP"/>
    <n v="24289"/>
    <n v="2023"/>
    <s v="SEP"/>
    <s v="DISPOSED AT ADMISSION"/>
    <x v="7"/>
    <n v="2500"/>
    <d v="2023-09-30T00:00:00"/>
    <m/>
    <m/>
    <m/>
  </r>
  <r>
    <n v="80"/>
    <s v="WP"/>
    <n v="24290"/>
    <n v="2023"/>
    <s v="SEP"/>
    <s v="DISPOSED AT ADMISSION"/>
    <x v="7"/>
    <n v="2500"/>
    <d v="2023-09-30T00:00:00"/>
    <m/>
    <m/>
    <m/>
  </r>
  <r>
    <n v="81"/>
    <s v="WP"/>
    <n v="24293"/>
    <n v="2023"/>
    <s v="SEP"/>
    <s v="DISPOSED AT ADMISSION"/>
    <x v="7"/>
    <n v="2500"/>
    <d v="2023-09-30T00:00:00"/>
    <m/>
    <m/>
    <m/>
  </r>
  <r>
    <n v="82"/>
    <s v="WP"/>
    <n v="24295"/>
    <n v="2023"/>
    <s v="SEP"/>
    <s v="DISPOSED AT ADMISSION"/>
    <x v="6"/>
    <n v="2500"/>
    <d v="2023-09-30T00:00:00"/>
    <m/>
    <m/>
    <m/>
  </r>
  <r>
    <n v="83"/>
    <s v="WP"/>
    <n v="24296"/>
    <n v="2023"/>
    <s v="SEP"/>
    <s v="DISPOSED AT ADMISSION"/>
    <x v="7"/>
    <n v="2500"/>
    <d v="2023-09-30T00:00:00"/>
    <m/>
    <m/>
    <m/>
  </r>
  <r>
    <n v="84"/>
    <s v="WP"/>
    <n v="24300"/>
    <n v="2023"/>
    <s v="SEP"/>
    <s v="DISPOSED AT ADMISSION"/>
    <x v="7"/>
    <n v="2500"/>
    <d v="2023-09-30T00:00:00"/>
    <m/>
    <m/>
    <m/>
  </r>
  <r>
    <n v="85"/>
    <s v="WP"/>
    <n v="24310"/>
    <n v="2023"/>
    <s v="SEP"/>
    <s v="DISPOSED AT ADMISSION"/>
    <x v="7"/>
    <n v="2500"/>
    <d v="2023-09-30T00:00:00"/>
    <m/>
    <m/>
    <m/>
  </r>
  <r>
    <n v="86"/>
    <s v="WP"/>
    <n v="24318"/>
    <n v="2023"/>
    <s v="SEP"/>
    <s v="DISPOSED AT ADMISSION"/>
    <x v="7"/>
    <n v="2500"/>
    <d v="2023-09-30T00:00:00"/>
    <m/>
    <m/>
    <m/>
  </r>
  <r>
    <n v="87"/>
    <s v="WP"/>
    <n v="24364"/>
    <n v="2023"/>
    <s v="SEP"/>
    <s v="DISPOSED AT ADMISSION"/>
    <x v="16"/>
    <n v="2500"/>
    <d v="2023-09-30T00:00:00"/>
    <m/>
    <m/>
    <m/>
  </r>
  <r>
    <n v="88"/>
    <s v="WP"/>
    <n v="24365"/>
    <n v="2023"/>
    <s v="SEP"/>
    <s v="DISPOSED AT ADMISSION"/>
    <x v="8"/>
    <n v="2500"/>
    <d v="2023-09-30T00:00:00"/>
    <m/>
    <m/>
    <m/>
  </r>
  <r>
    <n v="89"/>
    <s v="WP"/>
    <n v="24489"/>
    <n v="2023"/>
    <s v="SEP"/>
    <s v="DISPOSED AT ADMISSION"/>
    <x v="12"/>
    <n v="2500"/>
    <d v="2023-09-30T00:00:00"/>
    <m/>
    <m/>
    <m/>
  </r>
  <r>
    <n v="90"/>
    <s v="WP"/>
    <n v="24580"/>
    <n v="2023"/>
    <s v="SEP"/>
    <s v="DISPOSED AT ADMISSION"/>
    <x v="21"/>
    <n v="2500"/>
    <d v="2023-09-30T00:00:00"/>
    <m/>
    <m/>
    <m/>
  </r>
  <r>
    <n v="91"/>
    <s v="WP"/>
    <n v="24581"/>
    <n v="2023"/>
    <s v="SEP"/>
    <s v="DISPOSED AT ADMISSION"/>
    <x v="18"/>
    <n v="2500"/>
    <d v="2023-09-30T00:00:00"/>
    <m/>
    <m/>
    <m/>
  </r>
  <r>
    <n v="92"/>
    <s v="WP"/>
    <n v="24606"/>
    <n v="2023"/>
    <s v="SEP"/>
    <s v="DISPOSED AT ADMISSION"/>
    <x v="7"/>
    <n v="2500"/>
    <d v="2023-09-30T00:00:00"/>
    <m/>
    <m/>
    <m/>
  </r>
  <r>
    <n v="93"/>
    <s v="WP"/>
    <n v="24610"/>
    <n v="2023"/>
    <s v="SEP"/>
    <s v="DISPOSED AT ADMISSION"/>
    <x v="7"/>
    <n v="2500"/>
    <d v="2023-09-30T00:00:00"/>
    <m/>
    <m/>
    <m/>
  </r>
  <r>
    <n v="94"/>
    <s v="WP"/>
    <n v="24612"/>
    <n v="2023"/>
    <s v="SEP"/>
    <s v="DISPOSED AT ADMISSION"/>
    <x v="7"/>
    <n v="2500"/>
    <d v="2023-09-30T00:00:00"/>
    <m/>
    <m/>
    <m/>
  </r>
  <r>
    <n v="95"/>
    <s v="WP"/>
    <n v="24627"/>
    <n v="2023"/>
    <s v="SEP"/>
    <s v="DISPOSED AT ADMISSION"/>
    <x v="16"/>
    <n v="2500"/>
    <d v="2023-09-30T00:00:00"/>
    <m/>
    <m/>
    <m/>
  </r>
  <r>
    <n v="96"/>
    <s v="WP"/>
    <n v="24646"/>
    <n v="2023"/>
    <s v="SEP"/>
    <s v="DISPOSED AT ADMISSION"/>
    <x v="7"/>
    <n v="2500"/>
    <d v="2023-09-30T00:00:00"/>
    <m/>
    <m/>
    <m/>
  </r>
  <r>
    <n v="97"/>
    <s v="WP"/>
    <n v="24682"/>
    <n v="2023"/>
    <s v="SEP"/>
    <s v="DISPOSED AT ADMISSION"/>
    <x v="9"/>
    <n v="2500"/>
    <d v="2023-09-30T00:00:00"/>
    <m/>
    <m/>
    <m/>
  </r>
  <r>
    <n v="98"/>
    <s v="WP"/>
    <n v="24709"/>
    <n v="2023"/>
    <s v="SEP"/>
    <s v="DISPOSED AT ADMISSION"/>
    <x v="7"/>
    <n v="2500"/>
    <d v="2023-09-30T00:00:00"/>
    <m/>
    <m/>
    <m/>
  </r>
  <r>
    <n v="99"/>
    <s v="WP"/>
    <n v="24715"/>
    <n v="2023"/>
    <s v="SEP"/>
    <s v="DISPOSED AT ADMISSION"/>
    <x v="7"/>
    <n v="2500"/>
    <d v="2023-09-30T00:00:00"/>
    <m/>
    <m/>
    <m/>
  </r>
  <r>
    <n v="100"/>
    <s v="WP"/>
    <n v="24773"/>
    <n v="2023"/>
    <s v="SEP"/>
    <s v="DISPOSED AT ADMISSION"/>
    <x v="7"/>
    <n v="2500"/>
    <d v="2023-09-30T00:00:00"/>
    <m/>
    <m/>
    <m/>
  </r>
  <r>
    <n v="101"/>
    <s v="WP"/>
    <n v="24776"/>
    <n v="2023"/>
    <s v="SEP"/>
    <s v="DISPOSED AT ADMISSION"/>
    <x v="6"/>
    <n v="2500"/>
    <d v="2023-09-30T00:00:00"/>
    <m/>
    <m/>
    <m/>
  </r>
  <r>
    <n v="102"/>
    <s v="WP"/>
    <n v="24860"/>
    <n v="2023"/>
    <s v="SEP"/>
    <s v="DISPOSED AT ADMISSION"/>
    <x v="10"/>
    <n v="2500"/>
    <d v="2023-09-30T00:00:00"/>
    <m/>
    <m/>
    <m/>
  </r>
  <r>
    <n v="103"/>
    <s v="WP"/>
    <n v="24967"/>
    <n v="2023"/>
    <s v="SEP"/>
    <s v="DISPOSED AT ADMISSION"/>
    <x v="18"/>
    <n v="2500"/>
    <d v="2023-09-30T00:00:00"/>
    <m/>
    <m/>
    <m/>
  </r>
  <r>
    <n v="104"/>
    <s v="WP"/>
    <n v="25041"/>
    <n v="2023"/>
    <s v="SEP"/>
    <s v="DISPOSED AT ADMISSION"/>
    <x v="7"/>
    <n v="2500"/>
    <d v="2023-09-30T00:00:00"/>
    <m/>
    <m/>
    <m/>
  </r>
  <r>
    <n v="105"/>
    <s v="WP"/>
    <n v="25050"/>
    <n v="2023"/>
    <s v="SEP"/>
    <s v="DISPOSED AT ADMISSION"/>
    <x v="7"/>
    <n v="2500"/>
    <d v="2023-09-30T00:00:00"/>
    <m/>
    <m/>
    <m/>
  </r>
  <r>
    <n v="106"/>
    <s v="WP"/>
    <n v="25058"/>
    <n v="2023"/>
    <s v="SEP"/>
    <s v="DISPOSED AT ADMISSION"/>
    <x v="7"/>
    <n v="2500"/>
    <d v="2023-09-30T00:00:00"/>
    <m/>
    <m/>
    <m/>
  </r>
  <r>
    <n v="107"/>
    <s v="WP"/>
    <n v="25067"/>
    <n v="2023"/>
    <s v="SEP"/>
    <s v="DISPOSED AT ADMISSION"/>
    <x v="7"/>
    <n v="2500"/>
    <d v="2023-09-30T00:00:00"/>
    <m/>
    <m/>
    <m/>
  </r>
  <r>
    <n v="108"/>
    <s v="WP"/>
    <n v="25088"/>
    <n v="2023"/>
    <s v="SEP"/>
    <s v="DISPOSED AT ADMISSION"/>
    <x v="7"/>
    <n v="2500"/>
    <d v="2023-09-30T00:00:00"/>
    <m/>
    <m/>
    <m/>
  </r>
  <r>
    <n v="109"/>
    <s v="WP"/>
    <n v="25143"/>
    <n v="2023"/>
    <s v="SEP"/>
    <s v="DISPOSED AT ADMISSION"/>
    <x v="16"/>
    <n v="2500"/>
    <d v="2023-09-30T00:00:00"/>
    <m/>
    <m/>
    <m/>
  </r>
  <r>
    <n v="110"/>
    <s v="WP"/>
    <n v="25647"/>
    <n v="2023"/>
    <s v="SEP"/>
    <s v="DISPOSED AT ADMISSION"/>
    <x v="7"/>
    <n v="2500"/>
    <d v="2023-09-30T00:00:00"/>
    <m/>
    <m/>
    <m/>
  </r>
  <r>
    <n v="111"/>
    <s v="WP"/>
    <n v="25681"/>
    <n v="2023"/>
    <s v="SEP"/>
    <s v="DISPOSED AT ADMISSION"/>
    <x v="10"/>
    <n v="2500"/>
    <d v="2023-09-30T00:00:00"/>
    <m/>
    <m/>
    <m/>
  </r>
  <r>
    <n v="112"/>
    <s v="WP"/>
    <n v="25724"/>
    <n v="2023"/>
    <s v="SEP"/>
    <s v="DISPOSED AT ADMISSION"/>
    <x v="7"/>
    <n v="2500"/>
    <d v="2023-09-30T00:00:00"/>
    <m/>
    <m/>
    <m/>
  </r>
  <r>
    <n v="113"/>
    <s v="WP"/>
    <n v="25735"/>
    <n v="2023"/>
    <s v="SEP"/>
    <s v="DISPOSED AT ADMISSION"/>
    <x v="16"/>
    <n v="2500"/>
    <d v="2023-09-30T00:00:00"/>
    <m/>
    <m/>
    <m/>
  </r>
  <r>
    <n v="114"/>
    <s v="WP"/>
    <n v="25771"/>
    <n v="2023"/>
    <s v="SEP"/>
    <s v="DISPOSED AT ADMISSION"/>
    <x v="7"/>
    <n v="2500"/>
    <d v="2023-09-30T00:00:00"/>
    <m/>
    <m/>
    <m/>
  </r>
  <r>
    <n v="115"/>
    <s v="WP"/>
    <n v="25774"/>
    <n v="2023"/>
    <s v="SEP"/>
    <s v="DISPOSED AT ADMISSION"/>
    <x v="7"/>
    <n v="2500"/>
    <d v="2023-09-30T00:00:00"/>
    <m/>
    <m/>
    <m/>
  </r>
  <r>
    <n v="116"/>
    <s v="WP"/>
    <n v="25783"/>
    <n v="2023"/>
    <s v="SEP"/>
    <s v="DISPOSED AT ADMISSION"/>
    <x v="7"/>
    <n v="2500"/>
    <d v="2023-09-30T00:00:00"/>
    <m/>
    <m/>
    <m/>
  </r>
  <r>
    <n v="117"/>
    <s v="WP"/>
    <n v="25877"/>
    <n v="2023"/>
    <s v="SEP"/>
    <s v="DISPOSED AT ADMISSION"/>
    <x v="7"/>
    <n v="2500"/>
    <d v="2023-09-30T00:00:00"/>
    <m/>
    <m/>
    <m/>
  </r>
  <r>
    <n v="118"/>
    <s v="WP"/>
    <n v="26060"/>
    <n v="2023"/>
    <s v="SEP"/>
    <s v="DISPOSED AT ADMISSION"/>
    <x v="3"/>
    <n v="2500"/>
    <d v="2023-09-30T00:00:00"/>
    <m/>
    <m/>
    <m/>
  </r>
  <r>
    <n v="119"/>
    <s v="WP"/>
    <n v="26097"/>
    <n v="2023"/>
    <s v="SEP"/>
    <s v="DISPOSED AT ADMISSION"/>
    <x v="7"/>
    <n v="2500"/>
    <d v="2023-09-30T00:00:00"/>
    <m/>
    <m/>
    <m/>
  </r>
  <r>
    <n v="120"/>
    <s v="WP"/>
    <n v="26101"/>
    <n v="2023"/>
    <s v="SEP"/>
    <s v="DISPOSED AT ADMISSION"/>
    <x v="7"/>
    <n v="2500"/>
    <d v="2023-09-30T00:00:00"/>
    <m/>
    <m/>
    <m/>
  </r>
  <r>
    <n v="121"/>
    <s v="WP"/>
    <n v="26105"/>
    <n v="2023"/>
    <s v="SEP"/>
    <s v="DISPOSED AT ADMISSION"/>
    <x v="7"/>
    <n v="2500"/>
    <d v="2023-09-30T00:00:00"/>
    <m/>
    <m/>
    <m/>
  </r>
  <r>
    <n v="122"/>
    <s v="WP"/>
    <n v="26108"/>
    <n v="2023"/>
    <s v="SEP"/>
    <s v="DISPOSED AT ADMISSION"/>
    <x v="7"/>
    <n v="2500"/>
    <d v="2023-09-30T00:00:00"/>
    <m/>
    <m/>
    <m/>
  </r>
  <r>
    <n v="123"/>
    <s v="WP"/>
    <n v="26117"/>
    <n v="2023"/>
    <s v="SEP"/>
    <s v="DISPOSED AT ADMISSION"/>
    <x v="7"/>
    <n v="2500"/>
    <d v="2023-09-30T00:00:00"/>
    <m/>
    <m/>
    <m/>
  </r>
  <r>
    <n v="124"/>
    <s v="WP"/>
    <n v="26120"/>
    <n v="2023"/>
    <s v="SEP"/>
    <s v="DISPOSED AT ADMISSION"/>
    <x v="7"/>
    <n v="2500"/>
    <d v="2023-09-30T00:00:00"/>
    <m/>
    <m/>
    <m/>
  </r>
  <r>
    <n v="125"/>
    <s v="WP"/>
    <n v="26122"/>
    <n v="2023"/>
    <s v="SEP"/>
    <s v="DISPOSED AT ADMISSION"/>
    <x v="7"/>
    <n v="2500"/>
    <d v="2023-09-30T00:00:00"/>
    <m/>
    <m/>
    <m/>
  </r>
  <r>
    <n v="126"/>
    <s v="WP"/>
    <n v="26135"/>
    <n v="2023"/>
    <s v="SEP"/>
    <s v="DISPOSED AT ADMISSION"/>
    <x v="16"/>
    <n v="2500"/>
    <d v="2023-09-30T00:00:00"/>
    <m/>
    <m/>
    <m/>
  </r>
  <r>
    <n v="127"/>
    <s v="WP"/>
    <n v="26136"/>
    <n v="2023"/>
    <s v="SEP"/>
    <s v="DISPOSED AT ADMISSION"/>
    <x v="7"/>
    <n v="2500"/>
    <d v="2023-09-30T00:00:00"/>
    <m/>
    <m/>
    <m/>
  </r>
  <r>
    <n v="128"/>
    <s v="WP"/>
    <n v="26148"/>
    <n v="2023"/>
    <s v="SEP"/>
    <s v="DISPOSED AT ADMISSION"/>
    <x v="7"/>
    <n v="2500"/>
    <d v="2023-09-30T00:00:00"/>
    <m/>
    <m/>
    <m/>
  </r>
  <r>
    <n v="129"/>
    <s v="WP"/>
    <n v="26155"/>
    <n v="2023"/>
    <s v="SEP"/>
    <s v="DISPOSED AT ADMISSION"/>
    <x v="7"/>
    <n v="2500"/>
    <d v="2023-09-30T00:00:00"/>
    <m/>
    <m/>
    <m/>
  </r>
  <r>
    <n v="130"/>
    <s v="WP"/>
    <n v="26204"/>
    <n v="2023"/>
    <s v="SEP"/>
    <s v="DISPOSED AT ADMISSION"/>
    <x v="7"/>
    <n v="2500"/>
    <d v="2023-09-30T00:00:00"/>
    <m/>
    <m/>
    <m/>
  </r>
  <r>
    <n v="131"/>
    <s v="WP"/>
    <n v="26214"/>
    <n v="2023"/>
    <s v="SEP"/>
    <s v="DISPOSED AT ADMISSION"/>
    <x v="7"/>
    <n v="2500"/>
    <d v="2023-09-30T00:00:00"/>
    <m/>
    <m/>
    <m/>
  </r>
  <r>
    <n v="132"/>
    <s v="WP"/>
    <n v="26217"/>
    <n v="2023"/>
    <s v="SEP"/>
    <s v="DISPOSED AT ADMISSION"/>
    <x v="7"/>
    <n v="2500"/>
    <d v="2023-09-30T00:00:00"/>
    <m/>
    <m/>
    <m/>
  </r>
  <r>
    <n v="133"/>
    <s v="WP"/>
    <n v="26232"/>
    <n v="2023"/>
    <s v="SEP"/>
    <s v="DISPOSED AT ADMISSION"/>
    <x v="7"/>
    <n v="2500"/>
    <d v="2023-09-30T00:00:00"/>
    <m/>
    <m/>
    <m/>
  </r>
  <r>
    <n v="134"/>
    <s v="WP"/>
    <n v="26239"/>
    <n v="2023"/>
    <s v="SEP"/>
    <s v="DISPOSED AT ADMISSION"/>
    <x v="10"/>
    <n v="2500"/>
    <d v="2023-09-30T00:00:00"/>
    <m/>
    <m/>
    <m/>
  </r>
  <r>
    <n v="135"/>
    <s v="WP"/>
    <n v="26279"/>
    <n v="2023"/>
    <s v="SEP"/>
    <s v="DISPOSED AT ADMISSION"/>
    <x v="7"/>
    <n v="2500"/>
    <d v="2023-09-30T00:00:00"/>
    <m/>
    <m/>
    <m/>
  </r>
  <r>
    <n v="136"/>
    <s v="WP"/>
    <n v="26388"/>
    <n v="2023"/>
    <s v="SEP"/>
    <s v="DISPOSED AT ADMISSION"/>
    <x v="7"/>
    <n v="2500"/>
    <d v="2023-09-30T00:00:00"/>
    <m/>
    <m/>
    <m/>
  </r>
  <r>
    <n v="137"/>
    <s v="WP"/>
    <n v="26392"/>
    <n v="2023"/>
    <s v="SEP"/>
    <s v="DISPOSED AT ADMISSION"/>
    <x v="2"/>
    <n v="2500"/>
    <d v="2023-09-30T00:00:00"/>
    <m/>
    <m/>
    <m/>
  </r>
  <r>
    <n v="138"/>
    <s v="WP"/>
    <n v="26393"/>
    <n v="2023"/>
    <s v="SEP"/>
    <s v="DISPOSED AT ADMISSION"/>
    <x v="7"/>
    <n v="2500"/>
    <d v="2023-09-30T00:00:00"/>
    <m/>
    <m/>
    <m/>
  </r>
  <r>
    <n v="139"/>
    <s v="WP"/>
    <n v="26400"/>
    <n v="2023"/>
    <s v="SEP"/>
    <s v="DISPOSED AT ADMISSION"/>
    <x v="7"/>
    <n v="2500"/>
    <d v="2023-09-30T00:00:00"/>
    <m/>
    <m/>
    <m/>
  </r>
  <r>
    <n v="140"/>
    <s v="WP"/>
    <n v="26407"/>
    <n v="2023"/>
    <s v="SEP"/>
    <s v="DISPOSED AT ADMISSION"/>
    <x v="6"/>
    <n v="2500"/>
    <d v="2023-09-30T00:00:00"/>
    <m/>
    <m/>
    <m/>
  </r>
  <r>
    <n v="141"/>
    <s v="WP"/>
    <n v="26446"/>
    <n v="2023"/>
    <s v="SEP"/>
    <s v="DISPOSED AT ADMISSION"/>
    <x v="7"/>
    <n v="2500"/>
    <d v="2023-09-30T00:00:00"/>
    <m/>
    <m/>
    <m/>
  </r>
  <r>
    <n v="142"/>
    <s v="WP"/>
    <n v="26502"/>
    <n v="2023"/>
    <s v="SEP"/>
    <s v="DISPOSED AT ADMISSION"/>
    <x v="7"/>
    <n v="2500"/>
    <d v="2023-09-30T00:00:00"/>
    <m/>
    <m/>
    <m/>
  </r>
  <r>
    <n v="143"/>
    <s v="WP"/>
    <n v="26514"/>
    <n v="2023"/>
    <s v="SEP"/>
    <s v="DISPOSED AT ADMISSION"/>
    <x v="7"/>
    <n v="2500"/>
    <d v="2023-09-30T00:00:00"/>
    <m/>
    <m/>
    <m/>
  </r>
  <r>
    <n v="144"/>
    <s v="WP"/>
    <n v="26521"/>
    <n v="2023"/>
    <s v="SEP"/>
    <s v="DISPOSED AT ADMISSION"/>
    <x v="7"/>
    <n v="2500"/>
    <d v="2023-09-30T00:00:00"/>
    <m/>
    <m/>
    <m/>
  </r>
  <r>
    <n v="145"/>
    <s v="WP"/>
    <n v="26530"/>
    <n v="2023"/>
    <s v="SEP"/>
    <s v="DISPOSED AT ADMISSION"/>
    <x v="7"/>
    <n v="2500"/>
    <d v="2023-09-30T00:00:00"/>
    <m/>
    <m/>
    <m/>
  </r>
  <r>
    <n v="146"/>
    <s v="WP"/>
    <n v="26557"/>
    <n v="2023"/>
    <s v="SEP"/>
    <s v="DISPOSED AT ADMISSION"/>
    <x v="7"/>
    <n v="2500"/>
    <d v="2023-09-30T00:00:00"/>
    <m/>
    <m/>
    <m/>
  </r>
  <r>
    <n v="147"/>
    <s v="WP"/>
    <n v="26570"/>
    <n v="2023"/>
    <s v="SEP"/>
    <s v="DISPOSED AT ADMISSION"/>
    <x v="7"/>
    <n v="2500"/>
    <d v="2023-09-30T00:00:00"/>
    <m/>
    <m/>
    <m/>
  </r>
  <r>
    <n v="148"/>
    <s v="WP"/>
    <n v="26613"/>
    <n v="2023"/>
    <s v="SEP"/>
    <s v="DISPOSED AT ADMISSION"/>
    <x v="7"/>
    <n v="2500"/>
    <d v="2023-09-30T00:00:00"/>
    <m/>
    <m/>
    <m/>
  </r>
  <r>
    <n v="149"/>
    <s v="WP"/>
    <n v="26662"/>
    <n v="2023"/>
    <s v="SEP"/>
    <s v="DISPOSED AT ADMISSION"/>
    <x v="7"/>
    <n v="2500"/>
    <d v="2023-09-30T00:00:00"/>
    <m/>
    <m/>
    <m/>
  </r>
  <r>
    <n v="150"/>
    <s v="WP"/>
    <n v="26664"/>
    <n v="2023"/>
    <s v="SEP"/>
    <s v="DISPOSED AT ADMISSION"/>
    <x v="7"/>
    <n v="2500"/>
    <d v="2023-09-30T00:00:00"/>
    <m/>
    <m/>
    <m/>
  </r>
  <r>
    <n v="151"/>
    <s v="WP"/>
    <n v="26698"/>
    <n v="2023"/>
    <s v="SEP"/>
    <s v="DISPOSED AT ADMISSION"/>
    <x v="7"/>
    <n v="2500"/>
    <d v="2023-09-30T00:00:00"/>
    <m/>
    <m/>
    <m/>
  </r>
  <r>
    <n v="152"/>
    <s v="WP"/>
    <n v="26702"/>
    <n v="2023"/>
    <s v="SEP"/>
    <s v="DISPOSED AT ADMISSION"/>
    <x v="16"/>
    <n v="2500"/>
    <d v="2023-09-30T00:00:00"/>
    <m/>
    <m/>
    <m/>
  </r>
  <r>
    <n v="153"/>
    <s v="WP"/>
    <n v="26711"/>
    <n v="2023"/>
    <s v="SEP"/>
    <s v="DISPOSED AT ADMISSION"/>
    <x v="2"/>
    <n v="2500"/>
    <d v="2023-09-30T00:00:00"/>
    <m/>
    <m/>
    <m/>
  </r>
  <r>
    <n v="154"/>
    <s v="WP"/>
    <n v="26743"/>
    <n v="2023"/>
    <s v="SEP"/>
    <s v="DISPOSED AT ADMISSION"/>
    <x v="7"/>
    <n v="2500"/>
    <d v="2023-09-30T00:00:00"/>
    <m/>
    <m/>
    <m/>
  </r>
  <r>
    <n v="155"/>
    <s v="WP"/>
    <n v="26756"/>
    <n v="2023"/>
    <s v="SEP"/>
    <s v="DISPOSED AT ADMISSION"/>
    <x v="7"/>
    <n v="2500"/>
    <d v="2023-09-30T00:00:00"/>
    <m/>
    <m/>
    <m/>
  </r>
  <r>
    <n v="156"/>
    <s v="WP"/>
    <n v="26846"/>
    <n v="2023"/>
    <s v="SEP"/>
    <s v="DISPOSED AT ADMISSION"/>
    <x v="7"/>
    <n v="2500"/>
    <d v="2023-09-30T00:00:00"/>
    <m/>
    <m/>
    <m/>
  </r>
  <r>
    <n v="157"/>
    <s v="WP"/>
    <n v="26856"/>
    <n v="2023"/>
    <s v="SEP"/>
    <s v="DISPOSED AT ADMISSION"/>
    <x v="10"/>
    <n v="2500"/>
    <d v="2023-09-30T00:00:00"/>
    <m/>
    <m/>
    <m/>
  </r>
  <r>
    <n v="158"/>
    <s v="WP"/>
    <n v="26882"/>
    <n v="2023"/>
    <s v="SEP"/>
    <s v="DISPOSED AT ADMISSION"/>
    <x v="16"/>
    <n v="2500"/>
    <d v="2023-09-30T00:00:00"/>
    <m/>
    <m/>
    <m/>
  </r>
  <r>
    <n v="159"/>
    <s v="WP"/>
    <n v="26996"/>
    <n v="2023"/>
    <s v="SEP"/>
    <s v="DISPOSED AT ADMISSION"/>
    <x v="16"/>
    <n v="2500"/>
    <d v="2023-09-30T00:00:00"/>
    <m/>
    <m/>
    <m/>
  </r>
  <r>
    <n v="160"/>
    <s v="WP"/>
    <n v="27069"/>
    <n v="2023"/>
    <s v="SEP"/>
    <s v="DISPOSED AT ADMISSION"/>
    <x v="7"/>
    <n v="2500"/>
    <d v="2023-09-30T00:00:00"/>
    <m/>
    <m/>
    <m/>
  </r>
  <r>
    <n v="161"/>
    <s v="WP"/>
    <n v="27097"/>
    <n v="2023"/>
    <s v="SEP"/>
    <s v="DISPOSED AT ADMISSION"/>
    <x v="7"/>
    <n v="2500"/>
    <d v="2023-09-30T00:00:00"/>
    <m/>
    <m/>
    <m/>
  </r>
  <r>
    <n v="162"/>
    <s v="CAVEAT"/>
    <s v="MAHESH KUMAR"/>
    <s v="MISC"/>
    <s v="SEP"/>
    <s v="CAVEAT"/>
    <x v="21"/>
    <n v="10000"/>
    <d v="2023-09-30T00:00: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4C5E9-8A1E-4275-B41E-F2AA58A1F0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axis="axisRow" showAll="0">
      <items count="23">
        <item x="10"/>
        <item x="0"/>
        <item x="11"/>
        <item x="5"/>
        <item x="1"/>
        <item x="4"/>
        <item x="7"/>
        <item x="18"/>
        <item x="2"/>
        <item x="9"/>
        <item x="3"/>
        <item x="16"/>
        <item x="19"/>
        <item x="8"/>
        <item x="14"/>
        <item x="12"/>
        <item x="6"/>
        <item x="21"/>
        <item x="17"/>
        <item x="13"/>
        <item x="15"/>
        <item x="20"/>
        <item t="default"/>
      </items>
    </pivotField>
    <pivotField showAll="0"/>
    <pivotField numFmtId="15" showAll="0"/>
    <pivotField showAll="0"/>
    <pivotField showAll="0"/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CASE N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2DDFA-C65B-4B8E-87E7-6F2481B62CAA}" name="Table1" displayName="Table1" ref="A1:L6" totalsRowShown="0" headerRowDxfId="392" dataDxfId="390" headerRowBorderDxfId="391" tableBorderDxfId="389" totalsRowBorderDxfId="388">
  <sortState xmlns:xlrd2="http://schemas.microsoft.com/office/spreadsheetml/2017/richdata2" ref="A2:L6">
    <sortCondition ref="D2:D6"/>
    <sortCondition ref="C2:C6"/>
  </sortState>
  <tableColumns count="12">
    <tableColumn id="1" xr3:uid="{ED873482-D3F8-42CB-949B-C225E960ACFA}" name="S.NO" dataDxfId="387"/>
    <tableColumn id="2" xr3:uid="{AA268661-C967-4C40-A632-6FE67D474FE4}" name="CASE " dataDxfId="386"/>
    <tableColumn id="3" xr3:uid="{0FD0F3AE-8688-4C48-9AFD-2E219F3FBEA8}" name="CASE NO" dataDxfId="385"/>
    <tableColumn id="4" xr3:uid="{0662017D-8360-42E9-860E-B24624E588F6}" name="YEAR" dataDxfId="384"/>
    <tableColumn id="5" xr3:uid="{E504A28B-C34B-4087-AA5B-D0810696C3C7}" name="MONTH" dataDxfId="383"/>
    <tableColumn id="6" xr3:uid="{DDB4939F-2739-4920-82F4-4FC236F55F60}" name="CASE TYPE" dataDxfId="382"/>
    <tableColumn id="7" xr3:uid="{AF91D190-9E5A-4064-A2E6-9FB7C05C84C7}" name="SECTION" dataDxfId="381"/>
    <tableColumn id="8" xr3:uid="{FA3883E5-87DE-408C-98AE-4A1F60FC1F2B}" name="AMOUNT" dataDxfId="380"/>
    <tableColumn id="9" xr3:uid="{C3395F10-BC6B-4CCA-9B82-DFFAC6F25380}" name="BILL DATE" dataDxfId="379"/>
    <tableColumn id="10" xr3:uid="{B58AA134-A409-4EE3-8C64-64C9E347726B}" name="SANCTION AMOUNT" dataDxfId="378"/>
    <tableColumn id="11" xr3:uid="{975FC4EC-C21C-41F8-BF6B-2CCB39C49F77}" name="SANCTION NO. &amp; DT" dataDxfId="377"/>
    <tableColumn id="12" xr3:uid="{E87AC7D3-B1B5-42FE-9505-05F02155A456}" name="PAYMENT DETAILS (CHEQUE/RTGS &amp; DATE)" dataDxfId="37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213041-4146-4398-B72F-4A7108E3B961}" name="Table10" displayName="Table10" ref="A1:L6" totalsRowShown="0" headerRowDxfId="216" dataDxfId="218" headerRowBorderDxfId="217" tableBorderDxfId="220" totalsRowBorderDxfId="219">
  <sortState xmlns:xlrd2="http://schemas.microsoft.com/office/spreadsheetml/2017/richdata2" ref="A2:L6">
    <sortCondition ref="D2:D6"/>
    <sortCondition ref="C2:C6"/>
  </sortState>
  <tableColumns count="12">
    <tableColumn id="1" xr3:uid="{2682373A-9D6B-45DE-8A8F-FA4C9396905B}" name="S.NO" dataDxfId="215"/>
    <tableColumn id="2" xr3:uid="{E075DE14-03D1-468A-8BE3-DD308DBDEC5F}" name="CASE " dataDxfId="214"/>
    <tableColumn id="3" xr3:uid="{A6CD319C-8AC1-464B-8A55-88D3BA25BF76}" name="CASE NO" dataDxfId="213"/>
    <tableColumn id="4" xr3:uid="{DF1CC882-70CA-40FB-9CAE-2A5221F5831F}" name="YEAR" dataDxfId="212"/>
    <tableColumn id="5" xr3:uid="{DD0B4D8E-C990-4FE4-BE9F-0E64115AFA76}" name="MONTH" dataDxfId="211"/>
    <tableColumn id="6" xr3:uid="{0DBDF4A1-E354-4282-9702-280998245090}" name="CASE TYPE" dataDxfId="210"/>
    <tableColumn id="7" xr3:uid="{B50FE660-6D1C-490A-8D2D-C1F4584829B0}" name="SECTION" dataDxfId="209"/>
    <tableColumn id="8" xr3:uid="{D0E46DC2-2CEF-41CC-B0AB-781352A325CE}" name="AMOUNT" dataDxfId="208"/>
    <tableColumn id="9" xr3:uid="{1335EC5A-F708-4BB0-AA47-055A804F37DA}" name="BILL DATE" dataDxfId="207"/>
    <tableColumn id="10" xr3:uid="{37393104-1DEB-4477-BB46-4261C0B8ECB2}" name="SANCTION AMOUNT" dataDxfId="206"/>
    <tableColumn id="11" xr3:uid="{03733322-D6C8-4D66-833E-067803CEA1CA}" name="SANCTION NO. &amp; DT" dataDxfId="205"/>
    <tableColumn id="12" xr3:uid="{0A0B156E-E48E-4FDB-B513-30D75920F0ED}" name="PAYMENT DETAILS (CHEQUE/RTGS &amp; DATE)" dataDxfId="20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FC9D939-9DE7-4144-BE62-56E0B0B7D17B}" name="Table11" displayName="Table11" ref="A1:L3" totalsRowShown="0" headerRowDxfId="187" dataDxfId="189" headerRowBorderDxfId="188" tableBorderDxfId="203" totalsRowBorderDxfId="202">
  <sortState xmlns:xlrd2="http://schemas.microsoft.com/office/spreadsheetml/2017/richdata2" ref="A2:L3">
    <sortCondition ref="D2:D3"/>
    <sortCondition ref="C2:C3"/>
  </sortState>
  <tableColumns count="12">
    <tableColumn id="1" xr3:uid="{FC3E18FF-13B9-4C64-9063-AE050B1569B6}" name="S.NO" dataDxfId="201"/>
    <tableColumn id="2" xr3:uid="{C63AA075-AF4D-4AEE-8BB9-F83B02A666C8}" name="CASE " dataDxfId="200"/>
    <tableColumn id="3" xr3:uid="{57A4E104-0FA7-47C0-8946-8195AC656FF3}" name="CASE NO" dataDxfId="199"/>
    <tableColumn id="4" xr3:uid="{F7DD747B-8F80-446E-8BDD-6DD46BF209F9}" name="YEAR" dataDxfId="198"/>
    <tableColumn id="5" xr3:uid="{2E538FC3-2D22-401B-84CD-A41A9CE2DF92}" name="MONTH" dataDxfId="197"/>
    <tableColumn id="6" xr3:uid="{97AD9F30-7F4D-455A-B9D8-13DC96DBD53A}" name="CASE TYPE" dataDxfId="196"/>
    <tableColumn id="7" xr3:uid="{48086C58-15FE-4369-9550-FFB08358F698}" name="SECTION" dataDxfId="195"/>
    <tableColumn id="8" xr3:uid="{9348928E-DE8F-4588-98BA-490C8C0CC021}" name="AMOUNT" dataDxfId="194"/>
    <tableColumn id="9" xr3:uid="{51F5F62B-F5BB-4927-BAC4-9C25E6EC1B6E}" name="BILL DATE" dataDxfId="193"/>
    <tableColumn id="10" xr3:uid="{5C158EA8-7EF6-45F0-9829-B48EB51F3012}" name="SANCTION AMOUNT" dataDxfId="192"/>
    <tableColumn id="11" xr3:uid="{AA0DD26E-EF47-4F51-A8BC-D7FB15FD8C20}" name="SANCTION NO. &amp; DT" dataDxfId="191"/>
    <tableColumn id="12" xr3:uid="{5C75DDBA-BFE1-4E1E-83B0-D0E0DAA1BC8C}" name="PAYMENT DETAILS (CHEQUE/RTGS &amp; DATE)" dataDxfId="19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F5BA27-2574-444A-8476-08698C387BC4}" name="Table12" displayName="Table12" ref="A1:L14" totalsRowShown="0" headerRowDxfId="170" dataDxfId="171" headerRowBorderDxfId="185" tableBorderDxfId="186" totalsRowBorderDxfId="184">
  <sortState xmlns:xlrd2="http://schemas.microsoft.com/office/spreadsheetml/2017/richdata2" ref="A2:L14">
    <sortCondition ref="D2:D14"/>
    <sortCondition ref="C2:C14"/>
  </sortState>
  <tableColumns count="12">
    <tableColumn id="1" xr3:uid="{74ADBB48-6E11-40C4-BE1C-4AA66A2F4059}" name="S.NO" dataDxfId="183"/>
    <tableColumn id="2" xr3:uid="{A1EAE4D2-A036-467A-9C31-08465D150A3D}" name="CASE " dataDxfId="182"/>
    <tableColumn id="3" xr3:uid="{4DBA37CB-312E-4C32-9E38-9F4DE284B6B5}" name="CASE NO" dataDxfId="181"/>
    <tableColumn id="4" xr3:uid="{8F50D27B-80D3-4F67-BD8B-7C655DCF16E3}" name="YEAR" dataDxfId="180"/>
    <tableColumn id="5" xr3:uid="{995EB337-1FCF-4990-A616-79A4B016B9F1}" name="MONTH" dataDxfId="179"/>
    <tableColumn id="6" xr3:uid="{AABEF417-197B-4946-8CB9-DFC5732CF4B4}" name="CASE TYPE" dataDxfId="178"/>
    <tableColumn id="7" xr3:uid="{8E05E058-1B46-41EE-A9D9-702B48AAC906}" name="SECTION" dataDxfId="177"/>
    <tableColumn id="8" xr3:uid="{AFE66870-C90A-4EB1-B3C4-7DF41B6B9EB8}" name="AMOUNT" dataDxfId="176"/>
    <tableColumn id="9" xr3:uid="{6E9189D6-0DEA-482A-8C87-FD5EC16DF530}" name="BILL DATE" dataDxfId="175"/>
    <tableColumn id="10" xr3:uid="{C2E74C04-5665-42BD-BD65-2DAF2EF2B509}" name="SANCTION AMOUNT" dataDxfId="174"/>
    <tableColumn id="11" xr3:uid="{0B5DA00A-7BDA-487C-BA96-A1094934A2BB}" name="SANCTION NO. &amp; DT" dataDxfId="173"/>
    <tableColumn id="12" xr3:uid="{FBE16A88-166F-46CC-A595-0DD8C8275098}" name="PAYMENT DETAILS (CHEQUE/RTGS &amp; DATE)" dataDxfId="17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782F7-685F-4F24-9E24-86B36C9419DD}" name="Table13" displayName="Table13" ref="A1:L3" totalsRowShown="0" headerRowDxfId="165" dataDxfId="167" headerRowBorderDxfId="166" tableBorderDxfId="169" totalsRowBorderDxfId="168">
  <sortState xmlns:xlrd2="http://schemas.microsoft.com/office/spreadsheetml/2017/richdata2" ref="A2:L3">
    <sortCondition ref="D2:D3"/>
    <sortCondition ref="C2:C3"/>
  </sortState>
  <tableColumns count="12">
    <tableColumn id="1" xr3:uid="{3422F3D5-EA60-481F-93CE-86C4A120DE4E}" name="S.NO" dataDxfId="164"/>
    <tableColumn id="2" xr3:uid="{9A2D5B1F-B3B3-463D-9C50-8D211E68EEC0}" name="CASE " dataDxfId="163"/>
    <tableColumn id="3" xr3:uid="{8CFC06FA-4FE8-4947-9CBF-477712D6E24F}" name="CASE NO" dataDxfId="162"/>
    <tableColumn id="4" xr3:uid="{C3A13B0C-2C1D-44EF-A6CA-C6721D93C55A}" name="YEAR" dataDxfId="161"/>
    <tableColumn id="5" xr3:uid="{997F6CE0-6742-4D1C-8918-AA19B39EE426}" name="MONTH" dataDxfId="160"/>
    <tableColumn id="6" xr3:uid="{4C25F598-5A86-4101-A6FA-BCA4CECC36F7}" name="CASE TYPE" dataDxfId="159"/>
    <tableColumn id="7" xr3:uid="{825D1CF6-1AE0-4F0E-9116-46A7F53BB49C}" name="SECTION" dataDxfId="158"/>
    <tableColumn id="8" xr3:uid="{BAAB58E7-E1A7-4002-9DCE-95D8EE992053}" name="AMOUNT" dataDxfId="157"/>
    <tableColumn id="9" xr3:uid="{A5A6740A-BDAD-4E7D-BA87-410609853A32}" name="BILL DATE" dataDxfId="156"/>
    <tableColumn id="10" xr3:uid="{22BE71F3-3B07-4A0D-B49C-50F533498632}" name="SANCTION AMOUNT" dataDxfId="155"/>
    <tableColumn id="11" xr3:uid="{C7C905F4-54D8-412D-8140-3CDE0E5F9489}" name="SANCTION NO. &amp; DT" dataDxfId="154"/>
    <tableColumn id="12" xr3:uid="{5E47DB7F-B290-4761-BD3B-5A379B5607CC}" name="PAYMENT DETAILS (CHEQUE/RTGS &amp; DATE)" dataDxfId="15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92354D7-DD54-4EEF-99EA-1E8FC7CE53EE}" name="Table14" displayName="Table14" ref="A1:L9" totalsRowShown="0" headerRowDxfId="136" dataDxfId="152" headerRowBorderDxfId="137" tableBorderDxfId="151" totalsRowBorderDxfId="150">
  <sortState xmlns:xlrd2="http://schemas.microsoft.com/office/spreadsheetml/2017/richdata2" ref="A2:L9">
    <sortCondition ref="D2:D9"/>
    <sortCondition ref="C2:C9"/>
  </sortState>
  <tableColumns count="12">
    <tableColumn id="1" xr3:uid="{1DEE3DC1-B3FB-4426-AB2A-71876179DFB9}" name="S.NO" dataDxfId="149"/>
    <tableColumn id="2" xr3:uid="{2EF7B487-E7C3-4B0A-8C44-C81172FB5127}" name="CASE " dataDxfId="148"/>
    <tableColumn id="3" xr3:uid="{0A9FDE34-8AD8-4C9F-BD9C-C807A40140A1}" name="CASE NO" dataDxfId="147"/>
    <tableColumn id="4" xr3:uid="{A1357707-36F0-4FFA-A96A-55580C4F8F17}" name="YEAR" dataDxfId="146"/>
    <tableColumn id="5" xr3:uid="{EB4C1C14-B213-4E85-830D-5E643DD8CFD7}" name="MONTH" dataDxfId="145"/>
    <tableColumn id="6" xr3:uid="{339EFCF0-C0AF-4B11-BC1F-4FA481C0298E}" name="CASE TYPE" dataDxfId="144"/>
    <tableColumn id="7" xr3:uid="{456F3618-E819-4543-8A75-09A94076CCC8}" name="SECTION" dataDxfId="143"/>
    <tableColumn id="8" xr3:uid="{3F873F25-8F1B-4954-BA02-40706F2DF916}" name="AMOUNT" dataDxfId="142"/>
    <tableColumn id="9" xr3:uid="{B7CB48B9-39CA-4E09-86A3-2E49E06DCE15}" name="BILL DATE" dataDxfId="141"/>
    <tableColumn id="10" xr3:uid="{08890081-E237-432F-B92B-EC25B11EA9D1}" name="SANCTION AMOUNT" dataDxfId="140"/>
    <tableColumn id="11" xr3:uid="{B86928F7-2AC2-4C37-8737-5BE8AB414329}" name="SANCTION NO. &amp; DT" dataDxfId="139"/>
    <tableColumn id="12" xr3:uid="{2505E69E-B1FA-4B58-9B2A-D1FD73B47E88}" name="PAYMENT DETAILS (CHEQUE/RTGS &amp; DATE)" dataDxfId="138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03F6C8-DC3B-479D-A6CD-DA3DBA0EDB13}" name="Table15" displayName="Table15" ref="A1:L9" totalsRowShown="0" headerRowDxfId="119" dataDxfId="121" headerRowBorderDxfId="120" tableBorderDxfId="135" totalsRowBorderDxfId="134">
  <sortState xmlns:xlrd2="http://schemas.microsoft.com/office/spreadsheetml/2017/richdata2" ref="A2:L9">
    <sortCondition ref="D2:D9"/>
    <sortCondition ref="C2:C9"/>
  </sortState>
  <tableColumns count="12">
    <tableColumn id="1" xr3:uid="{48F235A2-1888-4F04-A82D-D2F9D2E55536}" name="S.NO" dataDxfId="133"/>
    <tableColumn id="2" xr3:uid="{0C9CD672-629E-4513-B7D2-F0EF8E95912E}" name="CASE " dataDxfId="132"/>
    <tableColumn id="3" xr3:uid="{8EDAEAB6-4718-4DA4-89C1-8F15177502B4}" name="CASE NO" dataDxfId="131"/>
    <tableColumn id="4" xr3:uid="{80996E55-B3A2-4DF0-BC1F-180A46A98B87}" name="YEAR" dataDxfId="130"/>
    <tableColumn id="5" xr3:uid="{4B677154-CDC6-4065-B324-CD17F939539F}" name="MONTH" dataDxfId="129"/>
    <tableColumn id="6" xr3:uid="{E2CCA63A-0211-41C8-B2F9-55E246A5842C}" name="CASE TYPE" dataDxfId="128"/>
    <tableColumn id="7" xr3:uid="{2418F6B8-2539-4339-B345-C790016C8F36}" name="SECTION" dataDxfId="127"/>
    <tableColumn id="8" xr3:uid="{4477F7B6-F730-499B-8681-F7A14980B98E}" name="AMOUNT" dataDxfId="126"/>
    <tableColumn id="9" xr3:uid="{EA9B9BEF-14FE-4E14-BC68-790E357486B4}" name="BILL DATE" dataDxfId="125"/>
    <tableColumn id="10" xr3:uid="{29722CCC-9B74-4609-B0E3-E886FE06BA17}" name="SANCTION AMOUNT" dataDxfId="124"/>
    <tableColumn id="11" xr3:uid="{401ADD3C-FB25-4410-9AF8-6BBB02F6227C}" name="SANCTION NO. &amp; DT" dataDxfId="123"/>
    <tableColumn id="12" xr3:uid="{F0D70DB4-4905-4B6D-94CB-1305B8D9EF89}" name="PAYMENT DETAILS (CHEQUE/RTGS &amp; DATE)" dataDxfId="122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5797463-0E78-42BA-8455-450B5564E522}" name="Table16" displayName="Table16" ref="A1:L5" totalsRowShown="0" headerRowDxfId="102" dataDxfId="118" headerRowBorderDxfId="116" tableBorderDxfId="117" totalsRowBorderDxfId="115">
  <sortState xmlns:xlrd2="http://schemas.microsoft.com/office/spreadsheetml/2017/richdata2" ref="A2:L5">
    <sortCondition ref="D2:D5"/>
    <sortCondition ref="C2:C5"/>
  </sortState>
  <tableColumns count="12">
    <tableColumn id="1" xr3:uid="{B8B37212-431A-43B4-B09D-807B9B9670E6}" name="S.NO" dataDxfId="114"/>
    <tableColumn id="2" xr3:uid="{EC5381E2-1CDC-4BA8-A548-9EFA4E46232D}" name="CASE " dataDxfId="113"/>
    <tableColumn id="3" xr3:uid="{7B794C40-5A69-4E6B-9A96-083BB512B9A4}" name="CASE NO" dataDxfId="112"/>
    <tableColumn id="4" xr3:uid="{D403D712-397C-46EC-A52A-47C41570A4C7}" name="YEAR" dataDxfId="111"/>
    <tableColumn id="5" xr3:uid="{314A18D8-1946-4D94-B3CF-60A0BB8FF047}" name="MONTH" dataDxfId="110"/>
    <tableColumn id="6" xr3:uid="{C05FB58F-7525-4EC9-86F8-F0793168392C}" name="CASE TYPE" dataDxfId="109"/>
    <tableColumn id="7" xr3:uid="{A65CA920-DE69-4ABB-8884-2530E0C1B772}" name="SECTION" dataDxfId="108"/>
    <tableColumn id="8" xr3:uid="{C53BC4A0-34DD-4AD9-883D-DC0DD15480AF}" name="AMOUNT" dataDxfId="107"/>
    <tableColumn id="9" xr3:uid="{26D88054-71A5-4CEC-B5E5-1946A7A2CF96}" name="BILL DATE" dataDxfId="106"/>
    <tableColumn id="10" xr3:uid="{CA090821-D3FC-42B6-9181-AB6072AF0828}" name="SANCTION AMOUNT" dataDxfId="105"/>
    <tableColumn id="11" xr3:uid="{FC6171F6-7D2E-47B3-985B-E531B30AF558}" name="SANCTION NO. &amp; DT" dataDxfId="104"/>
    <tableColumn id="12" xr3:uid="{A81B97DE-D924-4F62-B5CE-14C048301134}" name="PAYMENT DETAILS (CHEQUE/RTGS &amp; DATE)" dataDxfId="103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A5AB87-D6CB-4A0A-B9AF-CF0AF44CD633}" name="Table17" displayName="Table17" ref="A1:L6" totalsRowShown="0" headerRowDxfId="85" dataDxfId="101" headerRowBorderDxfId="86" tableBorderDxfId="100" totalsRowBorderDxfId="99">
  <sortState xmlns:xlrd2="http://schemas.microsoft.com/office/spreadsheetml/2017/richdata2" ref="A2:L6">
    <sortCondition ref="D2:D6"/>
    <sortCondition ref="C2:C6"/>
  </sortState>
  <tableColumns count="12">
    <tableColumn id="1" xr3:uid="{4D0BADF2-4545-4EF5-9D9D-C97B263B44C1}" name="S.NO" dataDxfId="98"/>
    <tableColumn id="2" xr3:uid="{4D5324FC-69EF-44C5-91B8-71B3FFE29D97}" name="CASE " dataDxfId="97"/>
    <tableColumn id="3" xr3:uid="{62FED414-3997-4560-B25B-B9EC7109D1FA}" name="CASE NO" dataDxfId="96"/>
    <tableColumn id="4" xr3:uid="{DA575731-17A8-4651-AA8E-4D102AC498C3}" name="YEAR" dataDxfId="95"/>
    <tableColumn id="5" xr3:uid="{DEC05A3A-97B7-4C31-8D07-4D68E995FDF4}" name="MONTH" dataDxfId="94"/>
    <tableColumn id="6" xr3:uid="{D990C14D-479C-4F3E-9AB5-D761C73A4712}" name="CASE TYPE" dataDxfId="93"/>
    <tableColumn id="7" xr3:uid="{8409111A-E68C-4B3B-A8D1-26C610D12922}" name="SECTION" dataDxfId="92"/>
    <tableColumn id="8" xr3:uid="{3FC78D12-4A48-40B5-9C09-B1024224D3F5}" name="AMOUNT" dataDxfId="91"/>
    <tableColumn id="9" xr3:uid="{4C65B874-7B75-4D15-8CDC-5716A6AC3233}" name="BILL DATE" dataDxfId="90"/>
    <tableColumn id="10" xr3:uid="{DD2A714C-6EA1-4863-B3BE-3A512A49FC0B}" name="SANCTION AMOUNT" dataDxfId="89"/>
    <tableColumn id="11" xr3:uid="{6BF98D77-6B11-49DF-BAE7-863CFB949887}" name="SANCTION NO. &amp; DT" dataDxfId="88"/>
    <tableColumn id="12" xr3:uid="{38ED10AC-6B64-4489-ACE4-D8B83923BEE7}" name="PAYMENT DETAILS (CHEQUE/RTGS &amp; DATE)" dataDxfId="87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5C2AE81-159C-43A6-814F-FC86FDC486A5}" name="Table18" displayName="Table18" ref="A1:L3" totalsRowShown="0" headerRowDxfId="80" dataDxfId="82" headerRowBorderDxfId="81" tableBorderDxfId="84" totalsRowBorderDxfId="83">
  <sortState xmlns:xlrd2="http://schemas.microsoft.com/office/spreadsheetml/2017/richdata2" ref="A2:L3">
    <sortCondition ref="D2:D3"/>
    <sortCondition ref="C2:C3"/>
  </sortState>
  <tableColumns count="12">
    <tableColumn id="1" xr3:uid="{6DAF6FDF-F81F-4C4E-8454-D3F9C2990770}" name="S.NO" dataDxfId="79"/>
    <tableColumn id="2" xr3:uid="{7D48F6C7-80B2-4B93-A4F2-A9E99FB5579D}" name="CASE " dataDxfId="78"/>
    <tableColumn id="3" xr3:uid="{D0124F2A-F00C-4F75-8819-8E77EE64C662}" name="CASE NO" dataDxfId="77"/>
    <tableColumn id="4" xr3:uid="{5A111596-7E1F-491D-9DCE-A29E26CD9510}" name="YEAR" dataDxfId="76"/>
    <tableColumn id="5" xr3:uid="{A1DEFEBC-6FA1-4E07-B286-79A1112AEDE7}" name="MONTH" dataDxfId="75"/>
    <tableColumn id="6" xr3:uid="{CB70FDBE-C1E6-407C-9C36-5BB100391E9D}" name="CASE TYPE" dataDxfId="74"/>
    <tableColumn id="7" xr3:uid="{BEB2F534-AE9E-41A8-B4E1-F3C7CB387380}" name="SECTION" dataDxfId="73"/>
    <tableColumn id="8" xr3:uid="{5F56635B-6975-4847-828A-DD73730E835F}" name="AMOUNT" dataDxfId="72"/>
    <tableColumn id="9" xr3:uid="{EFB0D89F-DF44-419E-AB5E-1570FEEE2268}" name="BILL DATE" dataDxfId="71"/>
    <tableColumn id="10" xr3:uid="{151D1A31-9AC4-4480-9650-A31F0F705786}" name="SANCTION AMOUNT" dataDxfId="70"/>
    <tableColumn id="11" xr3:uid="{ABF3102B-9F4E-4C92-9EF9-46F99DFB214A}" name="SANCTION NO. &amp; DT" dataDxfId="69"/>
    <tableColumn id="12" xr3:uid="{F5F3D6F2-12F2-47E2-8746-CD7CA52A46F3}" name="PAYMENT DETAILS (CHEQUE/RTGS &amp; DATE)" dataDxfId="6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2C6C0F8-8B29-47D1-9E1A-3A8C1E898FFB}" name="Table19" displayName="Table19" ref="A1:L2" totalsRowShown="0" headerRowDxfId="63" dataDxfId="65" headerRowBorderDxfId="64" tableBorderDxfId="67" totalsRowBorderDxfId="66">
  <tableColumns count="12">
    <tableColumn id="1" xr3:uid="{E0E89A3A-2A60-4918-AB46-1038569DB674}" name="S.NO" dataDxfId="62"/>
    <tableColumn id="2" xr3:uid="{75E5DBD0-9525-4218-90C3-A7045E389012}" name="CASE " dataDxfId="61"/>
    <tableColumn id="3" xr3:uid="{909AFC82-AD54-4C3B-A55B-228DAF7D2FDE}" name="CASE NO" dataDxfId="60"/>
    <tableColumn id="4" xr3:uid="{1E8E1608-86F0-493D-A16D-71C0A20A657F}" name="YEAR" dataDxfId="59"/>
    <tableColumn id="5" xr3:uid="{44E8CE9F-22AE-4308-BF58-73DB7EFD86B2}" name="MONTH" dataDxfId="58"/>
    <tableColumn id="6" xr3:uid="{34EC6B05-E6D9-4467-B803-E12FF1B50491}" name="CASE TYPE" dataDxfId="57"/>
    <tableColumn id="7" xr3:uid="{E501C141-42B8-4D45-B75F-8A87AE3A4209}" name="SECTION" dataDxfId="56"/>
    <tableColumn id="8" xr3:uid="{32708501-DDCA-4003-95D2-30D8BC0437A5}" name="AMOUNT" dataDxfId="55"/>
    <tableColumn id="9" xr3:uid="{2E11D779-BDE3-4F9A-B984-F78D6E24AFCB}" name="BILL DATE" dataDxfId="54"/>
    <tableColumn id="10" xr3:uid="{1EBA0118-30E6-4B03-8FC6-048EEECB5CD5}" name="SANCTION AMOUNT" dataDxfId="53"/>
    <tableColumn id="11" xr3:uid="{9F1645A7-F0A3-450B-BB1B-EC1187A66538}" name="SANCTION NO. &amp; DT" dataDxfId="52"/>
    <tableColumn id="12" xr3:uid="{B837F62F-82F9-4922-90D6-AF6C56437D12}" name="PAYMENT DETAILS (CHEQUE/RTGS &amp; DATE)" dataDxfId="5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EFDE55-0ADB-4088-A0DF-221E28298E10}" name="Table2" displayName="Table2" ref="A1:L11" totalsRowShown="0" headerRowDxfId="375" dataDxfId="373" headerRowBorderDxfId="374" tableBorderDxfId="372" totalsRowBorderDxfId="371">
  <sortState xmlns:xlrd2="http://schemas.microsoft.com/office/spreadsheetml/2017/richdata2" ref="A2:L11">
    <sortCondition ref="D2:D11"/>
    <sortCondition ref="C2:C11"/>
  </sortState>
  <tableColumns count="12">
    <tableColumn id="1" xr3:uid="{FDFBA5CD-96ED-4B70-981E-3386AB05EED6}" name="S.NO" dataDxfId="370"/>
    <tableColumn id="2" xr3:uid="{8F702B0D-E0FE-42EA-BE6E-E4FD2E9CEB57}" name="CASE " dataDxfId="369"/>
    <tableColumn id="3" xr3:uid="{10C673DA-E914-4D11-A38C-933D019EBBD1}" name="CASE NO" dataDxfId="368"/>
    <tableColumn id="4" xr3:uid="{375E03B2-9BE3-4BF3-954F-F1B8C5A086A4}" name="YEAR" dataDxfId="367"/>
    <tableColumn id="5" xr3:uid="{72A4DF9D-926C-4B33-A772-CCAAF5936F93}" name="MONTH" dataDxfId="366"/>
    <tableColumn id="6" xr3:uid="{D22CEE6A-B8CE-4639-8565-4110854EE868}" name="CASE TYPE" dataDxfId="365"/>
    <tableColumn id="7" xr3:uid="{5C381CE8-8BC5-406D-833F-6EB2467A9EFF}" name="SECTION" dataDxfId="364"/>
    <tableColumn id="8" xr3:uid="{F3C809FF-470E-4676-B705-F8CC66425A16}" name="AMOUNT" dataDxfId="363"/>
    <tableColumn id="9" xr3:uid="{D0E87818-B8CD-41E2-BCD1-DEF840A84DD6}" name="BILL DATE" dataDxfId="362"/>
    <tableColumn id="10" xr3:uid="{814B282A-BA1B-493E-8B43-D1342B01C3BF}" name="SANCTION AMOUNT" dataDxfId="361"/>
    <tableColumn id="11" xr3:uid="{071CD541-65AB-4AE0-A22A-9DD546809943}" name="SANCTION NO. &amp; DT" dataDxfId="360"/>
    <tableColumn id="12" xr3:uid="{14E856D8-2CF9-4430-A4AE-DDD614EFCB6D}" name="PAYMENT DETAILS (CHEQUE/RTGS &amp; DATE)" dataDxfId="359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7418112-54C8-463E-BCFD-455E8047DC66}" name="Table20" displayName="Table20" ref="A1:L2" totalsRowShown="0" headerRowDxfId="34" dataDxfId="50" headerRowBorderDxfId="35" tableBorderDxfId="49" totalsRowBorderDxfId="48">
  <tableColumns count="12">
    <tableColumn id="1" xr3:uid="{EE9A37EF-6BFC-481F-AD46-A16FCE1D24EE}" name="S.NO" dataDxfId="47"/>
    <tableColumn id="2" xr3:uid="{4EAABE4F-C54A-409B-AE01-BEEB6C21061D}" name="CASE " dataDxfId="46"/>
    <tableColumn id="3" xr3:uid="{57458C0C-5194-41AA-B8C6-500890EDD051}" name="CASE NO" dataDxfId="45"/>
    <tableColumn id="4" xr3:uid="{CCD55FAB-30C2-44EA-9A94-50FD5125C826}" name="YEAR" dataDxfId="44"/>
    <tableColumn id="5" xr3:uid="{B3A2A842-A117-4843-9289-E1E409A1BE7A}" name="MONTH" dataDxfId="43"/>
    <tableColumn id="6" xr3:uid="{6D455223-D514-4E1B-B654-3A30B2F3DB97}" name="CASE TYPE" dataDxfId="42"/>
    <tableColumn id="7" xr3:uid="{7A1FA13A-A9BC-43A6-978A-7E247D100B64}" name="SECTION" dataDxfId="41"/>
    <tableColumn id="8" xr3:uid="{3CF15712-37F6-4D8B-91E5-C90FD78AB291}" name="AMOUNT" dataDxfId="40"/>
    <tableColumn id="9" xr3:uid="{321473E4-3A83-4AD7-A235-64614F580B63}" name="BILL DATE" dataDxfId="39"/>
    <tableColumn id="10" xr3:uid="{5CA6B581-404D-437B-B274-CA628DC00216}" name="SANCTION AMOUNT" dataDxfId="38"/>
    <tableColumn id="11" xr3:uid="{521CB976-DF47-46EE-BE57-1433AAF03BF0}" name="SANCTION NO. &amp; DT" dataDxfId="37"/>
    <tableColumn id="12" xr3:uid="{CA629500-DCC5-4E91-AE89-CF96C813AA66}" name="PAYMENT DETAILS (CHEQUE/RTGS &amp; DATE)" dataDxfId="3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44D0E77-80FC-460C-9722-3697F2F1E762}" name="Table21" displayName="Table21" ref="A1:L3" totalsRowShown="0" headerRowDxfId="29" dataDxfId="31" headerRowBorderDxfId="30" tableBorderDxfId="33" totalsRowBorderDxfId="32">
  <sortState xmlns:xlrd2="http://schemas.microsoft.com/office/spreadsheetml/2017/richdata2" ref="A2:L3">
    <sortCondition ref="D2:D3"/>
    <sortCondition ref="C2:C3"/>
  </sortState>
  <tableColumns count="12">
    <tableColumn id="1" xr3:uid="{C2C4C965-0D2A-41E6-A517-226F47D840E8}" name="S.NO" dataDxfId="28"/>
    <tableColumn id="2" xr3:uid="{B280CAF1-EACD-448F-99F2-02D063508757}" name="CASE " dataDxfId="27"/>
    <tableColumn id="3" xr3:uid="{1CADE7C9-E23A-4C89-B67F-B89ED208F0ED}" name="CASE NO" dataDxfId="26"/>
    <tableColumn id="4" xr3:uid="{43803038-73F0-4E3C-8842-1F27947EB6D2}" name="YEAR" dataDxfId="25"/>
    <tableColumn id="5" xr3:uid="{F9FD2407-938B-45ED-A743-F179E537B86C}" name="MONTH" dataDxfId="24"/>
    <tableColumn id="6" xr3:uid="{31929D61-E4CE-4958-A818-B04B363F790C}" name="CASE TYPE" dataDxfId="23"/>
    <tableColumn id="7" xr3:uid="{2E8F1B99-87B9-4A6C-8C4C-ED28F0523894}" name="SECTION" dataDxfId="22"/>
    <tableColumn id="8" xr3:uid="{2C16837F-272E-4F2C-942B-2F73A93C1DBF}" name="AMOUNT" dataDxfId="21"/>
    <tableColumn id="9" xr3:uid="{2F95EAEF-4B68-4923-B814-D90521EC06BD}" name="BILL DATE" dataDxfId="20"/>
    <tableColumn id="10" xr3:uid="{FE1834AB-C89A-489A-84D7-0A3326914FAD}" name="SANCTION AMOUNT" dataDxfId="19"/>
    <tableColumn id="11" xr3:uid="{D457CF95-DAC2-4E05-929A-948C2870108F}" name="SANCTION NO. &amp; DT" dataDxfId="18"/>
    <tableColumn id="12" xr3:uid="{94AB0192-FB71-462C-A520-4ECB6B4DA61D}" name="PAYMENT DETAILS (CHEQUE/RTGS &amp; DATE)" dataDxfId="17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EEF35E6-774A-4351-B82D-F97462FB7872}" name="Table22" displayName="Table22" ref="A1:L2" totalsRowShown="0" headerRowDxfId="0" dataDxfId="2" headerRowBorderDxfId="1" tableBorderDxfId="16" totalsRowBorderDxfId="15">
  <tableColumns count="12">
    <tableColumn id="1" xr3:uid="{205708CC-C5C3-4185-A0B4-1BD5E06370E3}" name="S.NO" dataDxfId="14"/>
    <tableColumn id="2" xr3:uid="{7D1FAE1A-8AB5-4C4D-AE8B-29E0A327C39B}" name="CASE " dataDxfId="13"/>
    <tableColumn id="3" xr3:uid="{FC19EB8C-48AB-425C-8BBB-023C62A5344B}" name="CASE NO" dataDxfId="12"/>
    <tableColumn id="4" xr3:uid="{40B65D1E-7E50-4460-91B7-0D9928740513}" name="YEAR" dataDxfId="11"/>
    <tableColumn id="5" xr3:uid="{35671E15-15DC-4DB8-B005-F39F48AEF0B7}" name="MONTH" dataDxfId="10"/>
    <tableColumn id="6" xr3:uid="{53B25288-6F4D-49B9-AD05-43714443A534}" name="CASE TYPE" dataDxfId="9"/>
    <tableColumn id="7" xr3:uid="{7BAF9043-873E-479C-8E46-FF3B0754B775}" name="SECTION" dataDxfId="8"/>
    <tableColumn id="8" xr3:uid="{8DF5FCF5-897C-45C4-88F7-8BFB02F01A77}" name="AMOUNT" dataDxfId="7"/>
    <tableColumn id="9" xr3:uid="{563841DD-14FE-4FDA-92A6-E93AB7B8733E}" name="BILL DATE" dataDxfId="6"/>
    <tableColumn id="10" xr3:uid="{EC2A641C-34DC-4910-8A7C-878A9FDA93F5}" name="SANCTION AMOUNT" dataDxfId="5"/>
    <tableColumn id="11" xr3:uid="{B0CEB6B0-9B29-40C7-84BB-A8438BC193E8}" name="SANCTION NO. &amp; DT" dataDxfId="4"/>
    <tableColumn id="12" xr3:uid="{42A81682-F391-48C7-B64B-76902B02324C}" name="PAYMENT DETAILS (CHEQUE/RTGS &amp; DATE)" data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06579B-EABD-4F22-A356-A9E94310C60F}" name="Table3" displayName="Table3" ref="A1:L4" totalsRowShown="0" headerRowDxfId="358" dataDxfId="356" headerRowBorderDxfId="357" tableBorderDxfId="355" totalsRowBorderDxfId="354">
  <sortState xmlns:xlrd2="http://schemas.microsoft.com/office/spreadsheetml/2017/richdata2" ref="A2:L4">
    <sortCondition ref="D2:D4"/>
    <sortCondition ref="C2:C4"/>
  </sortState>
  <tableColumns count="12">
    <tableColumn id="1" xr3:uid="{9BEDF53C-7DE8-46DF-B5D5-1C8C1CB02AE9}" name="S.NO" dataDxfId="353"/>
    <tableColumn id="2" xr3:uid="{FD8329D8-EA31-4A14-AA95-52A2B2CB9BB3}" name="CASE " dataDxfId="352"/>
    <tableColumn id="3" xr3:uid="{ECB0F353-52A8-42A3-9C81-D7C58B4FA5E6}" name="CASE NO" dataDxfId="351"/>
    <tableColumn id="4" xr3:uid="{73E94CE6-A9F3-4510-AC0D-29ACFA3D2E78}" name="YEAR" dataDxfId="350"/>
    <tableColumn id="5" xr3:uid="{C2EF7032-D649-4EF2-9868-28F785410DB6}" name="MONTH" dataDxfId="349"/>
    <tableColumn id="6" xr3:uid="{A7DEC8D5-2CEA-4E22-936D-41AA32AFCE25}" name="CASE TYPE" dataDxfId="348"/>
    <tableColumn id="7" xr3:uid="{8719C56C-8BE1-45F0-8368-929AD1715AA4}" name="SECTION" dataDxfId="347"/>
    <tableColumn id="8" xr3:uid="{671CFC31-E655-4D02-898F-DD123C450833}" name="AMOUNT" dataDxfId="346"/>
    <tableColumn id="9" xr3:uid="{489B4FF6-41DC-4E51-A59B-B17D82FC42F0}" name="BILL DATE" dataDxfId="345"/>
    <tableColumn id="10" xr3:uid="{CB44715E-0187-4620-B29D-27712AD0A8C4}" name="SANCTION AMOUNT" dataDxfId="344"/>
    <tableColumn id="11" xr3:uid="{547D482A-57CF-4D9A-B1B6-78859049FD95}" name="SANCTION NO. &amp; DT" dataDxfId="343"/>
    <tableColumn id="12" xr3:uid="{82BB07CB-1CE0-4ED8-8385-B38B8FCBAF14}" name="PAYMENT DETAILS (CHEQUE/RTGS &amp; DATE)" dataDxfId="34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F80C6B-287E-40D0-AA3F-7CAA6CB27ED8}" name="Table4" displayName="Table4" ref="A1:L2" totalsRowShown="0" headerRowDxfId="341" dataDxfId="339" headerRowBorderDxfId="340" tableBorderDxfId="338" totalsRowBorderDxfId="337">
  <tableColumns count="12">
    <tableColumn id="1" xr3:uid="{6F177B6D-3661-47D8-938A-7CF7747177A2}" name="S.NO" dataDxfId="336"/>
    <tableColumn id="2" xr3:uid="{75F6B8EF-ADE4-4BC2-AC01-1B54EC1BDBFB}" name="CASE " dataDxfId="335"/>
    <tableColumn id="3" xr3:uid="{6B36BA7D-9A7D-461A-B18E-34C3409BAADC}" name="CASE NO" dataDxfId="334"/>
    <tableColumn id="4" xr3:uid="{98D3E4B6-889D-4733-9D83-B04A3B0EE094}" name="YEAR" dataDxfId="333"/>
    <tableColumn id="5" xr3:uid="{7144EC67-D2C1-4456-9AAA-3FE147D62758}" name="MONTH" dataDxfId="332"/>
    <tableColumn id="6" xr3:uid="{2664E090-894B-4929-8942-5F1DEB966F14}" name="CASE TYPE" dataDxfId="331"/>
    <tableColumn id="7" xr3:uid="{8CB35A70-B9CC-4F3A-8199-289C8472F9BC}" name="SECTION" dataDxfId="330"/>
    <tableColumn id="8" xr3:uid="{C5C884A3-1E40-4F17-8E53-D69B7A409955}" name="AMOUNT" dataDxfId="329"/>
    <tableColumn id="9" xr3:uid="{98204B47-90EB-43D6-ADB0-6F61ED464B80}" name="BILL DATE" dataDxfId="328"/>
    <tableColumn id="10" xr3:uid="{2D97A6DE-4D2E-4522-A0AD-CF80F6A0E399}" name="SANCTION AMOUNT" dataDxfId="327"/>
    <tableColumn id="11" xr3:uid="{AFF156A5-F66B-4996-A5F8-D189BD47302F}" name="SANCTION NO. &amp; DT" dataDxfId="326"/>
    <tableColumn id="12" xr3:uid="{A2720CD9-0916-4E7C-BEED-35DCBD27A31E}" name="PAYMENT DETAILS (CHEQUE/RTGS &amp; DATE)" dataDxfId="32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BBE305-BA68-4994-B3BF-3823E7D0EB01}" name="Table5" displayName="Table5" ref="A1:L3" totalsRowShown="0" headerRowDxfId="324" dataDxfId="322" headerRowBorderDxfId="323" tableBorderDxfId="321" totalsRowBorderDxfId="320">
  <sortState xmlns:xlrd2="http://schemas.microsoft.com/office/spreadsheetml/2017/richdata2" ref="A2:L3">
    <sortCondition ref="D2:D3"/>
    <sortCondition ref="C2:C3"/>
  </sortState>
  <tableColumns count="12">
    <tableColumn id="1" xr3:uid="{867CEBAB-2B12-476C-B605-244EC16D0378}" name="S.NO" dataDxfId="319"/>
    <tableColumn id="2" xr3:uid="{E0FD1649-FC0D-4A0D-841B-0F15208B4297}" name="CASE " dataDxfId="318"/>
    <tableColumn id="3" xr3:uid="{B9A4D178-5EC7-44F9-A9E0-DBABA9B83739}" name="CASE NO" dataDxfId="317"/>
    <tableColumn id="4" xr3:uid="{5994AED2-7EBF-41EA-9990-837BD500DDD4}" name="YEAR" dataDxfId="316"/>
    <tableColumn id="5" xr3:uid="{4410D3A6-4C62-4607-82F6-6F46DF0B66B1}" name="MONTH" dataDxfId="315"/>
    <tableColumn id="6" xr3:uid="{FDD32D5E-6419-4B4D-8884-B684D6CF86B5}" name="CASE TYPE" dataDxfId="314"/>
    <tableColumn id="7" xr3:uid="{F0FB11BC-A255-4379-9F38-29944AC42FE0}" name="SECTION" dataDxfId="313"/>
    <tableColumn id="8" xr3:uid="{147F091C-6DC1-4F85-B9BB-0DA9787B7821}" name="AMOUNT" dataDxfId="312"/>
    <tableColumn id="9" xr3:uid="{90BE35E1-98DE-4D73-B773-D7CEA61FEDF3}" name="BILL DATE" dataDxfId="311"/>
    <tableColumn id="10" xr3:uid="{11445453-5781-4D29-9FE1-8CD8F4368DEE}" name="SANCTION AMOUNT" dataDxfId="310"/>
    <tableColumn id="11" xr3:uid="{26E929BB-4948-44AD-82EE-8E55F483F380}" name="SANCTION NO. &amp; DT" dataDxfId="309"/>
    <tableColumn id="12" xr3:uid="{C016F324-9811-46C4-B244-DB183BE1D41A}" name="PAYMENT DETAILS (CHEQUE/RTGS &amp; DATE)" dataDxfId="30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CB9D45-AE96-46A4-B8BD-358983CDA1BC}" name="Table6" displayName="Table6" ref="A1:L10" totalsRowShown="0" headerRowDxfId="307" dataDxfId="305" headerRowBorderDxfId="306" tableBorderDxfId="304" totalsRowBorderDxfId="303">
  <sortState xmlns:xlrd2="http://schemas.microsoft.com/office/spreadsheetml/2017/richdata2" ref="A2:L10">
    <sortCondition ref="D2:D10"/>
    <sortCondition ref="C2:C10"/>
  </sortState>
  <tableColumns count="12">
    <tableColumn id="1" xr3:uid="{8535808C-2E7D-423E-853C-D0272373929B}" name="S.NO" dataDxfId="302"/>
    <tableColumn id="2" xr3:uid="{51E27F9B-051A-45BD-99D8-32F2C6216C90}" name="CASE " dataDxfId="301"/>
    <tableColumn id="3" xr3:uid="{B1ABA8D2-E863-4820-93A5-6D7929D218AF}" name="CASE NO" dataDxfId="300"/>
    <tableColumn id="4" xr3:uid="{D2A198AF-A1ED-45AC-9F96-9DA550433E8B}" name="YEAR" dataDxfId="299"/>
    <tableColumn id="5" xr3:uid="{FFB8B5B6-00B0-4FBD-A162-E85233760F86}" name="MONTH" dataDxfId="298"/>
    <tableColumn id="6" xr3:uid="{2E5FA724-7005-4B52-9A96-FD514E934399}" name="CASE TYPE" dataDxfId="297"/>
    <tableColumn id="7" xr3:uid="{A1F1099B-D455-432D-BF85-3234287FCC5C}" name="SECTION" dataDxfId="296"/>
    <tableColumn id="8" xr3:uid="{0602AD5E-6DB3-4DBD-8E1C-7DCCE2BB2EC2}" name="AMOUNT" dataDxfId="295"/>
    <tableColumn id="9" xr3:uid="{BE2773EA-A569-4E8A-B962-7A058A4AB178}" name="BILL DATE" dataDxfId="294"/>
    <tableColumn id="10" xr3:uid="{E3DC68EC-70AB-448D-AD89-6012A5C94459}" name="SANCTION AMOUNT" dataDxfId="293"/>
    <tableColumn id="11" xr3:uid="{3882F954-E4F4-42B2-8EAB-3AC7B3CB958C}" name="SANCTION NO. &amp; DT" dataDxfId="292"/>
    <tableColumn id="12" xr3:uid="{17BF52C8-8998-4E4A-9874-D4D3F0F5AE01}" name="PAYMENT DETAILS (CHEQUE/RTGS &amp; DATE)" dataDxfId="29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695794-4EA5-42CA-B73D-7573BAAC8F3D}" name="Table7" displayName="Table7" ref="A1:L70" totalsRowShown="0" headerRowDxfId="255" dataDxfId="256" headerRowBorderDxfId="270" tableBorderDxfId="271" totalsRowBorderDxfId="269">
  <sortState xmlns:xlrd2="http://schemas.microsoft.com/office/spreadsheetml/2017/richdata2" ref="A2:L70">
    <sortCondition ref="D2:D70"/>
    <sortCondition ref="C2:C70"/>
  </sortState>
  <tableColumns count="12">
    <tableColumn id="1" xr3:uid="{5D90F2A9-8BC6-4565-BEBB-49CDC530E1B3}" name="S.NO" dataDxfId="268"/>
    <tableColumn id="2" xr3:uid="{BECCA711-6981-4A8B-8959-96FDD9D85C72}" name="CASE " dataDxfId="267"/>
    <tableColumn id="3" xr3:uid="{FEE9ED56-D82A-4325-AB18-BA738F5212AF}" name="CASE NO" dataDxfId="266"/>
    <tableColumn id="4" xr3:uid="{12C36EC7-8DBE-4884-A734-8EAD8FDCDCAD}" name="YEAR" dataDxfId="265"/>
    <tableColumn id="5" xr3:uid="{83AEB8C7-35FE-446E-85BD-ED8B2A3D1546}" name="MONTH" dataDxfId="264"/>
    <tableColumn id="6" xr3:uid="{7EAAC3BC-0DC7-415E-B8EC-9221847D9B72}" name="CASE TYPE" dataDxfId="263"/>
    <tableColumn id="7" xr3:uid="{CA97A24D-B3F1-43FE-A821-0E68E755B3D0}" name="SECTION" dataDxfId="262"/>
    <tableColumn id="8" xr3:uid="{93BCFBD8-4F90-495C-9B5A-30E3D03CD0FD}" name="AMOUNT" dataDxfId="261"/>
    <tableColumn id="9" xr3:uid="{6D62990B-8729-4C96-A053-ABC740BE8E97}" name="BILL DATE" dataDxfId="260"/>
    <tableColumn id="10" xr3:uid="{D1CF96E4-663D-4E05-BED4-37E7EAEBF8C5}" name="SANCTION AMOUNT" dataDxfId="259"/>
    <tableColumn id="11" xr3:uid="{5FB21CC8-2D72-4198-B804-2D327190FB0C}" name="SANCTION NO. &amp; DT" dataDxfId="258"/>
    <tableColumn id="12" xr3:uid="{ECCBDF49-2E4D-4D00-8377-02BC426E688E}" name="PAYMENT DETAILS (CHEQUE/RTGS &amp; DATE)" dataDxfId="257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8BB5C8-EEBD-4CCB-B616-8B8D5E1EA95C}" name="Table8" displayName="Table8" ref="A1:L5" totalsRowShown="0" headerRowDxfId="250" dataDxfId="252" headerRowBorderDxfId="251" tableBorderDxfId="254" totalsRowBorderDxfId="253">
  <sortState xmlns:xlrd2="http://schemas.microsoft.com/office/spreadsheetml/2017/richdata2" ref="A2:L5">
    <sortCondition ref="C2:C5"/>
    <sortCondition ref="D2:D5"/>
  </sortState>
  <tableColumns count="12">
    <tableColumn id="1" xr3:uid="{5DB570B9-E423-4738-BB00-3CEAB5E81917}" name="S.NO" dataDxfId="249"/>
    <tableColumn id="2" xr3:uid="{D690F020-6D20-4D69-9BA0-36F909825C8E}" name="CASE " dataDxfId="248"/>
    <tableColumn id="3" xr3:uid="{A992AE49-FB62-4F9C-B7BF-ABCCF8C2748F}" name="CASE NO" dataDxfId="247"/>
    <tableColumn id="4" xr3:uid="{B07960BE-7585-48ED-A221-10D408E7D1E8}" name="YEAR" dataDxfId="246"/>
    <tableColumn id="5" xr3:uid="{3F918206-EBAA-456C-95E5-7396D7AFA589}" name="MONTH" dataDxfId="245"/>
    <tableColumn id="6" xr3:uid="{3A592A53-D16B-458F-BED7-3D55F8A938B3}" name="CASE TYPE" dataDxfId="244"/>
    <tableColumn id="7" xr3:uid="{01F0D353-C72F-4B49-8EFD-9753E4318051}" name="SECTION" dataDxfId="243"/>
    <tableColumn id="8" xr3:uid="{9DEF2231-0DEF-4EF9-AA92-8662DE81DAC2}" name="AMOUNT" dataDxfId="242"/>
    <tableColumn id="9" xr3:uid="{4775E6A5-F337-4608-A16C-F68B6EB8B61D}" name="BILL DATE" dataDxfId="241"/>
    <tableColumn id="10" xr3:uid="{6C08226F-2856-4ED6-A82B-FDB391873978}" name="SANCTION AMOUNT" dataDxfId="240"/>
    <tableColumn id="11" xr3:uid="{A54403BF-DE8A-4BE7-B1DF-53E2CE119170}" name="SANCTION NO. &amp; DT" dataDxfId="239"/>
    <tableColumn id="12" xr3:uid="{872589EB-B77D-4A96-934A-1A51C276922D}" name="PAYMENT DETAILS (CHEQUE/RTGS &amp; DATE)" dataDxfId="23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9CF8BC-397E-44C3-A3C6-8088C287CF53}" name="Table9" displayName="Table9" ref="A1:L6" totalsRowShown="0" headerRowDxfId="221" dataDxfId="237" headerRowBorderDxfId="235" tableBorderDxfId="236" totalsRowBorderDxfId="234">
  <sortState xmlns:xlrd2="http://schemas.microsoft.com/office/spreadsheetml/2017/richdata2" ref="A2:L6">
    <sortCondition ref="D2:D6"/>
    <sortCondition ref="C2:C6"/>
  </sortState>
  <tableColumns count="12">
    <tableColumn id="1" xr3:uid="{AD01E7D8-0A9F-4EA5-9DE6-25D65B4D7603}" name="S.NO" dataDxfId="233"/>
    <tableColumn id="2" xr3:uid="{C7CC7A70-AC14-45A1-9DAF-5A5483D3E3AE}" name="CASE " dataDxfId="232"/>
    <tableColumn id="3" xr3:uid="{9DCF70D1-B58F-4773-A3BA-EE5FD2E83BE0}" name="CASE NO" dataDxfId="231"/>
    <tableColumn id="4" xr3:uid="{F2E36E7C-22D8-4B85-AE00-9C6FB22BDD5C}" name="YEAR" dataDxfId="230"/>
    <tableColumn id="5" xr3:uid="{1243C98A-9B7C-4D08-AAC0-A866C1760FE5}" name="MONTH" dataDxfId="229"/>
    <tableColumn id="6" xr3:uid="{EAAAAC49-2B71-4B27-BB18-C42F0590D3C5}" name="CASE TYPE" dataDxfId="228"/>
    <tableColumn id="7" xr3:uid="{A653D832-E1B2-4822-B3B9-C921EC22C2BA}" name="SECTION" dataDxfId="227"/>
    <tableColumn id="8" xr3:uid="{B43C4EB9-2E3F-4F3D-A30C-5A8123E77FC9}" name="AMOUNT" dataDxfId="226"/>
    <tableColumn id="9" xr3:uid="{FE1C0D53-A5D9-42EE-B6C8-1E675080C2CD}" name="BILL DATE" dataDxfId="225"/>
    <tableColumn id="10" xr3:uid="{EC664AD6-7D89-4A23-A983-FFD85396D08C}" name="SANCTION AMOUNT" dataDxfId="224"/>
    <tableColumn id="11" xr3:uid="{D0B5CEFD-E4C0-4C52-A037-95F793111F58}" name="SANCTION NO. &amp; DT" dataDxfId="223"/>
    <tableColumn id="12" xr3:uid="{0E206342-CD35-4073-81B6-664D33F3F429}" name="PAYMENT DETAILS (CHEQUE/RTGS &amp; DATE)" dataDxfId="2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117.239.151.73:9999/LegalCase/ExpenditureReportGen_Details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8483-6A6F-42E9-A87B-1C134A7C1D69}">
  <sheetPr>
    <pageSetUpPr fitToPage="1"/>
  </sheetPr>
  <dimension ref="A1:L7"/>
  <sheetViews>
    <sheetView workbookViewId="0">
      <selection activeCell="H12" sqref="H1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4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25">
        <v>1</v>
      </c>
      <c r="B2" s="10" t="s">
        <v>11</v>
      </c>
      <c r="C2" s="10">
        <v>18070</v>
      </c>
      <c r="D2" s="10">
        <v>2015</v>
      </c>
      <c r="E2" s="10" t="s">
        <v>47</v>
      </c>
      <c r="F2" s="10" t="s">
        <v>24</v>
      </c>
      <c r="G2" s="10" t="s">
        <v>16</v>
      </c>
      <c r="H2" s="10">
        <v>5000</v>
      </c>
      <c r="I2" s="34">
        <v>45199</v>
      </c>
      <c r="J2" s="10"/>
      <c r="K2" s="10"/>
      <c r="L2" s="26"/>
    </row>
    <row r="3" spans="1:12" x14ac:dyDescent="0.25">
      <c r="A3" s="27">
        <f>A2+1</f>
        <v>2</v>
      </c>
      <c r="B3" s="4" t="s">
        <v>11</v>
      </c>
      <c r="C3" s="4">
        <v>24860</v>
      </c>
      <c r="D3" s="4">
        <v>2023</v>
      </c>
      <c r="E3" s="4" t="s">
        <v>47</v>
      </c>
      <c r="F3" s="4" t="s">
        <v>25</v>
      </c>
      <c r="G3" s="4" t="s">
        <v>16</v>
      </c>
      <c r="H3" s="4">
        <v>2500</v>
      </c>
      <c r="I3" s="28">
        <v>45199</v>
      </c>
      <c r="J3" s="4"/>
      <c r="K3" s="4"/>
      <c r="L3" s="29"/>
    </row>
    <row r="4" spans="1:12" x14ac:dyDescent="0.25">
      <c r="A4" s="27">
        <f t="shared" ref="A4:A6" si="0">A3+1</f>
        <v>3</v>
      </c>
      <c r="B4" s="4" t="s">
        <v>11</v>
      </c>
      <c r="C4" s="4">
        <v>25681</v>
      </c>
      <c r="D4" s="4">
        <v>2023</v>
      </c>
      <c r="E4" s="4" t="s">
        <v>47</v>
      </c>
      <c r="F4" s="4" t="s">
        <v>25</v>
      </c>
      <c r="G4" s="4" t="s">
        <v>16</v>
      </c>
      <c r="H4" s="4">
        <v>2500</v>
      </c>
      <c r="I4" s="28">
        <v>45199</v>
      </c>
      <c r="J4" s="4"/>
      <c r="K4" s="4"/>
      <c r="L4" s="29"/>
    </row>
    <row r="5" spans="1:12" x14ac:dyDescent="0.25">
      <c r="A5" s="27">
        <f t="shared" si="0"/>
        <v>4</v>
      </c>
      <c r="B5" s="4" t="s">
        <v>11</v>
      </c>
      <c r="C5" s="4">
        <v>26239</v>
      </c>
      <c r="D5" s="4">
        <v>2023</v>
      </c>
      <c r="E5" s="4" t="s">
        <v>47</v>
      </c>
      <c r="F5" s="4" t="s">
        <v>25</v>
      </c>
      <c r="G5" s="4" t="s">
        <v>16</v>
      </c>
      <c r="H5" s="4">
        <v>2500</v>
      </c>
      <c r="I5" s="28">
        <v>45199</v>
      </c>
      <c r="J5" s="4"/>
      <c r="K5" s="4"/>
      <c r="L5" s="29"/>
    </row>
    <row r="6" spans="1:12" ht="15.75" thickBot="1" x14ac:dyDescent="0.3">
      <c r="A6" s="27">
        <f t="shared" si="0"/>
        <v>5</v>
      </c>
      <c r="B6" s="31" t="s">
        <v>11</v>
      </c>
      <c r="C6" s="31">
        <v>26856</v>
      </c>
      <c r="D6" s="31">
        <v>2023</v>
      </c>
      <c r="E6" s="31" t="s">
        <v>47</v>
      </c>
      <c r="F6" s="31" t="s">
        <v>25</v>
      </c>
      <c r="G6" s="31" t="s">
        <v>16</v>
      </c>
      <c r="H6" s="31">
        <v>2500</v>
      </c>
      <c r="I6" s="32">
        <v>45199</v>
      </c>
      <c r="J6" s="31"/>
      <c r="K6" s="31"/>
      <c r="L6" s="33"/>
    </row>
    <row r="7" spans="1:12" ht="15.75" thickBot="1" x14ac:dyDescent="0.3">
      <c r="A7" s="45" t="s">
        <v>59</v>
      </c>
      <c r="B7" s="46"/>
      <c r="C7" s="46"/>
      <c r="D7" s="46"/>
      <c r="E7" s="46"/>
      <c r="F7" s="46"/>
      <c r="G7" s="47"/>
      <c r="H7" s="38">
        <f>SUBTOTAL(109,Table1[AMOUNT])</f>
        <v>15000</v>
      </c>
      <c r="I7" s="48"/>
      <c r="J7" s="49"/>
      <c r="K7" s="49"/>
      <c r="L7" s="50"/>
    </row>
  </sheetData>
  <mergeCells count="2">
    <mergeCell ref="A7:G7"/>
    <mergeCell ref="I7:L7"/>
  </mergeCells>
  <pageMargins left="0.7" right="0.7" top="0.75" bottom="0.75" header="0.3" footer="0.3"/>
  <pageSetup paperSize="9" scale="77" orientation="landscape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0483-70BF-4435-B925-21EEE6BB421D}">
  <sheetPr>
    <pageSetUpPr fitToPage="1"/>
  </sheetPr>
  <dimension ref="A1:L7"/>
  <sheetViews>
    <sheetView workbookViewId="0">
      <selection activeCell="J16" sqref="J1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8.425781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39">
        <v>1</v>
      </c>
      <c r="B2" s="40" t="s">
        <v>11</v>
      </c>
      <c r="C2" s="40">
        <v>16503</v>
      </c>
      <c r="D2" s="40">
        <v>2014</v>
      </c>
      <c r="E2" s="40" t="s">
        <v>47</v>
      </c>
      <c r="F2" s="40" t="s">
        <v>24</v>
      </c>
      <c r="G2" s="40" t="s">
        <v>17</v>
      </c>
      <c r="H2" s="40">
        <v>1250</v>
      </c>
      <c r="I2" s="41">
        <v>45199</v>
      </c>
      <c r="J2" s="40"/>
      <c r="K2" s="40"/>
      <c r="L2" s="42"/>
    </row>
    <row r="3" spans="1:12" x14ac:dyDescent="0.25">
      <c r="A3" s="17">
        <f>A2+1</f>
        <v>2</v>
      </c>
      <c r="B3" s="4" t="s">
        <v>11</v>
      </c>
      <c r="C3" s="4">
        <v>30969</v>
      </c>
      <c r="D3" s="4">
        <v>2014</v>
      </c>
      <c r="E3" s="4" t="s">
        <v>47</v>
      </c>
      <c r="F3" s="4" t="s">
        <v>24</v>
      </c>
      <c r="G3" s="4" t="s">
        <v>17</v>
      </c>
      <c r="H3" s="4">
        <v>5000</v>
      </c>
      <c r="I3" s="28">
        <v>45199</v>
      </c>
      <c r="J3" s="4"/>
      <c r="K3" s="4"/>
      <c r="L3" s="18"/>
    </row>
    <row r="4" spans="1:12" x14ac:dyDescent="0.25">
      <c r="A4" s="17">
        <f t="shared" ref="A4:A6" si="0">A3+1</f>
        <v>3</v>
      </c>
      <c r="B4" s="4" t="s">
        <v>20</v>
      </c>
      <c r="C4" s="4">
        <v>1697</v>
      </c>
      <c r="D4" s="4">
        <v>2023</v>
      </c>
      <c r="E4" s="4" t="s">
        <v>47</v>
      </c>
      <c r="F4" s="4" t="s">
        <v>36</v>
      </c>
      <c r="G4" s="4" t="s">
        <v>17</v>
      </c>
      <c r="H4" s="4">
        <v>10000</v>
      </c>
      <c r="I4" s="28">
        <v>45199</v>
      </c>
      <c r="J4" s="4"/>
      <c r="K4" s="4"/>
      <c r="L4" s="18"/>
    </row>
    <row r="5" spans="1:12" x14ac:dyDescent="0.25">
      <c r="A5" s="17">
        <f t="shared" si="0"/>
        <v>4</v>
      </c>
      <c r="B5" s="4" t="s">
        <v>11</v>
      </c>
      <c r="C5" s="4">
        <v>9273</v>
      </c>
      <c r="D5" s="4">
        <v>2023</v>
      </c>
      <c r="E5" s="4" t="s">
        <v>47</v>
      </c>
      <c r="F5" s="4" t="s">
        <v>35</v>
      </c>
      <c r="G5" s="4" t="s">
        <v>17</v>
      </c>
      <c r="H5" s="4">
        <v>10000</v>
      </c>
      <c r="I5" s="28">
        <v>45199</v>
      </c>
      <c r="J5" s="4"/>
      <c r="K5" s="4"/>
      <c r="L5" s="18"/>
    </row>
    <row r="6" spans="1:12" ht="15.75" thickBot="1" x14ac:dyDescent="0.3">
      <c r="A6" s="19">
        <f t="shared" si="0"/>
        <v>5</v>
      </c>
      <c r="B6" s="20" t="s">
        <v>11</v>
      </c>
      <c r="C6" s="20">
        <v>24682</v>
      </c>
      <c r="D6" s="20">
        <v>2023</v>
      </c>
      <c r="E6" s="20" t="s">
        <v>47</v>
      </c>
      <c r="F6" s="20" t="s">
        <v>25</v>
      </c>
      <c r="G6" s="20" t="s">
        <v>17</v>
      </c>
      <c r="H6" s="20">
        <v>2500</v>
      </c>
      <c r="I6" s="43">
        <v>45199</v>
      </c>
      <c r="J6" s="20"/>
      <c r="K6" s="20"/>
      <c r="L6" s="22"/>
    </row>
    <row r="7" spans="1:12" ht="15.75" thickBot="1" x14ac:dyDescent="0.3">
      <c r="A7" s="45" t="s">
        <v>59</v>
      </c>
      <c r="B7" s="46"/>
      <c r="C7" s="46"/>
      <c r="D7" s="46"/>
      <c r="E7" s="46"/>
      <c r="F7" s="46"/>
      <c r="G7" s="47"/>
      <c r="H7" s="38">
        <f>SUBTOTAL(109,Table10[AMOUNT])</f>
        <v>28750</v>
      </c>
      <c r="I7" s="48"/>
      <c r="J7" s="49"/>
      <c r="K7" s="49"/>
      <c r="L7" s="50"/>
    </row>
  </sheetData>
  <mergeCells count="2">
    <mergeCell ref="A7:G7"/>
    <mergeCell ref="I7:L7"/>
  </mergeCells>
  <pageMargins left="0.7" right="0.7" top="0.75" bottom="0.75" header="0.3" footer="0.3"/>
  <pageSetup paperSize="9" scale="75" orientation="landscape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EDCF-18B8-40EE-B6E9-DA15019EDC00}">
  <sheetPr>
    <pageSetUpPr fitToPage="1"/>
  </sheetPr>
  <dimension ref="A1:L4"/>
  <sheetViews>
    <sheetView workbookViewId="0">
      <selection activeCell="K14" sqref="K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8.425781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25">
        <v>1</v>
      </c>
      <c r="B2" s="10" t="s">
        <v>11</v>
      </c>
      <c r="C2" s="10">
        <v>26236</v>
      </c>
      <c r="D2" s="10">
        <v>2007</v>
      </c>
      <c r="E2" s="10" t="s">
        <v>47</v>
      </c>
      <c r="F2" s="10" t="s">
        <v>24</v>
      </c>
      <c r="G2" s="10" t="s">
        <v>29</v>
      </c>
      <c r="H2" s="10">
        <v>1250</v>
      </c>
      <c r="I2" s="34">
        <v>45199</v>
      </c>
      <c r="J2" s="10"/>
      <c r="K2" s="10"/>
      <c r="L2" s="26"/>
    </row>
    <row r="3" spans="1:12" ht="15.75" thickBot="1" x14ac:dyDescent="0.3">
      <c r="A3" s="30">
        <v>2</v>
      </c>
      <c r="B3" s="31" t="s">
        <v>11</v>
      </c>
      <c r="C3" s="31">
        <v>26060</v>
      </c>
      <c r="D3" s="31">
        <v>2023</v>
      </c>
      <c r="E3" s="31" t="s">
        <v>47</v>
      </c>
      <c r="F3" s="31" t="s">
        <v>25</v>
      </c>
      <c r="G3" s="31" t="s">
        <v>29</v>
      </c>
      <c r="H3" s="31">
        <v>2500</v>
      </c>
      <c r="I3" s="32">
        <v>45199</v>
      </c>
      <c r="J3" s="31"/>
      <c r="K3" s="31"/>
      <c r="L3" s="33"/>
    </row>
    <row r="4" spans="1:12" ht="15.75" thickBot="1" x14ac:dyDescent="0.3">
      <c r="A4" s="45" t="s">
        <v>59</v>
      </c>
      <c r="B4" s="46"/>
      <c r="C4" s="46"/>
      <c r="D4" s="46"/>
      <c r="E4" s="46"/>
      <c r="F4" s="46"/>
      <c r="G4" s="47"/>
      <c r="H4" s="38">
        <f>SUBTOTAL(109,Table11[AMOUNT])</f>
        <v>3750</v>
      </c>
      <c r="I4" s="48"/>
      <c r="J4" s="49"/>
      <c r="K4" s="49"/>
      <c r="L4" s="50"/>
    </row>
  </sheetData>
  <mergeCells count="2">
    <mergeCell ref="A4:G4"/>
    <mergeCell ref="I4:L4"/>
  </mergeCells>
  <pageMargins left="0.7" right="0.7" top="0.75" bottom="0.75" header="0.3" footer="0.3"/>
  <pageSetup paperSize="9" scale="75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B084-6A16-4874-B9BB-C7668D776165}">
  <sheetPr>
    <pageSetUpPr fitToPage="1"/>
  </sheetPr>
  <dimension ref="A1:L15"/>
  <sheetViews>
    <sheetView workbookViewId="0">
      <selection activeCell="L5" sqref="L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9.57031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45</v>
      </c>
      <c r="K1" s="52" t="s">
        <v>9</v>
      </c>
      <c r="L1" s="53" t="s">
        <v>10</v>
      </c>
    </row>
    <row r="2" spans="1:12" x14ac:dyDescent="0.25">
      <c r="A2" s="27">
        <v>1</v>
      </c>
      <c r="B2" s="4" t="s">
        <v>11</v>
      </c>
      <c r="C2" s="4">
        <v>26586</v>
      </c>
      <c r="D2" s="4">
        <v>2022</v>
      </c>
      <c r="E2" s="4" t="s">
        <v>47</v>
      </c>
      <c r="F2" s="4" t="s">
        <v>25</v>
      </c>
      <c r="G2" s="4" t="s">
        <v>15</v>
      </c>
      <c r="H2" s="4">
        <v>2500</v>
      </c>
      <c r="I2" s="28">
        <v>45199</v>
      </c>
      <c r="J2" s="4"/>
      <c r="K2" s="4"/>
      <c r="L2" s="29"/>
    </row>
    <row r="3" spans="1:12" x14ac:dyDescent="0.25">
      <c r="A3" s="27">
        <f>A2+1</f>
        <v>2</v>
      </c>
      <c r="B3" s="4" t="s">
        <v>11</v>
      </c>
      <c r="C3" s="4">
        <v>12256</v>
      </c>
      <c r="D3" s="4">
        <v>2023</v>
      </c>
      <c r="E3" s="4" t="s">
        <v>47</v>
      </c>
      <c r="F3" s="4" t="s">
        <v>35</v>
      </c>
      <c r="G3" s="4" t="s">
        <v>15</v>
      </c>
      <c r="H3" s="4">
        <v>10000</v>
      </c>
      <c r="I3" s="28">
        <v>45199</v>
      </c>
      <c r="J3" s="4"/>
      <c r="K3" s="4"/>
      <c r="L3" s="29"/>
    </row>
    <row r="4" spans="1:12" x14ac:dyDescent="0.25">
      <c r="A4" s="27">
        <f t="shared" ref="A4:A14" si="0">A3+1</f>
        <v>3</v>
      </c>
      <c r="B4" s="4" t="s">
        <v>11</v>
      </c>
      <c r="C4" s="4">
        <v>13835</v>
      </c>
      <c r="D4" s="4">
        <v>2023</v>
      </c>
      <c r="E4" s="4" t="s">
        <v>47</v>
      </c>
      <c r="F4" s="4" t="s">
        <v>36</v>
      </c>
      <c r="G4" s="4" t="s">
        <v>15</v>
      </c>
      <c r="H4" s="4">
        <v>10000</v>
      </c>
      <c r="I4" s="28">
        <v>45199</v>
      </c>
      <c r="J4" s="4"/>
      <c r="K4" s="4"/>
      <c r="L4" s="29"/>
    </row>
    <row r="5" spans="1:12" x14ac:dyDescent="0.25">
      <c r="A5" s="27">
        <f t="shared" si="0"/>
        <v>4</v>
      </c>
      <c r="B5" s="4" t="s">
        <v>11</v>
      </c>
      <c r="C5" s="4">
        <v>20258</v>
      </c>
      <c r="D5" s="4">
        <v>2023</v>
      </c>
      <c r="E5" s="4" t="s">
        <v>47</v>
      </c>
      <c r="F5" s="4" t="s">
        <v>35</v>
      </c>
      <c r="G5" s="4" t="s">
        <v>15</v>
      </c>
      <c r="H5" s="4">
        <v>10000</v>
      </c>
      <c r="I5" s="28">
        <v>45199</v>
      </c>
      <c r="J5" s="4"/>
      <c r="K5" s="4"/>
      <c r="L5" s="29"/>
    </row>
    <row r="6" spans="1:12" x14ac:dyDescent="0.25">
      <c r="A6" s="27">
        <f t="shared" si="0"/>
        <v>5</v>
      </c>
      <c r="B6" s="4" t="s">
        <v>11</v>
      </c>
      <c r="C6" s="4">
        <v>22168</v>
      </c>
      <c r="D6" s="4">
        <v>2023</v>
      </c>
      <c r="E6" s="4" t="s">
        <v>47</v>
      </c>
      <c r="F6" s="4" t="s">
        <v>25</v>
      </c>
      <c r="G6" s="4" t="s">
        <v>15</v>
      </c>
      <c r="H6" s="4">
        <v>2500</v>
      </c>
      <c r="I6" s="28">
        <v>45199</v>
      </c>
      <c r="J6" s="4"/>
      <c r="K6" s="4"/>
      <c r="L6" s="29"/>
    </row>
    <row r="7" spans="1:12" x14ac:dyDescent="0.25">
      <c r="A7" s="27">
        <f t="shared" si="0"/>
        <v>6</v>
      </c>
      <c r="B7" s="4" t="s">
        <v>11</v>
      </c>
      <c r="C7" s="4">
        <v>24364</v>
      </c>
      <c r="D7" s="4">
        <v>2023</v>
      </c>
      <c r="E7" s="4" t="s">
        <v>47</v>
      </c>
      <c r="F7" s="4" t="s">
        <v>25</v>
      </c>
      <c r="G7" s="4" t="s">
        <v>15</v>
      </c>
      <c r="H7" s="4">
        <v>2500</v>
      </c>
      <c r="I7" s="28">
        <v>45199</v>
      </c>
      <c r="J7" s="4"/>
      <c r="K7" s="4"/>
      <c r="L7" s="29"/>
    </row>
    <row r="8" spans="1:12" x14ac:dyDescent="0.25">
      <c r="A8" s="27">
        <f t="shared" si="0"/>
        <v>7</v>
      </c>
      <c r="B8" s="4" t="s">
        <v>11</v>
      </c>
      <c r="C8" s="4">
        <v>24627</v>
      </c>
      <c r="D8" s="4">
        <v>2023</v>
      </c>
      <c r="E8" s="4" t="s">
        <v>47</v>
      </c>
      <c r="F8" s="4" t="s">
        <v>25</v>
      </c>
      <c r="G8" s="4" t="s">
        <v>15</v>
      </c>
      <c r="H8" s="4">
        <v>2500</v>
      </c>
      <c r="I8" s="28">
        <v>45199</v>
      </c>
      <c r="J8" s="4"/>
      <c r="K8" s="4"/>
      <c r="L8" s="29"/>
    </row>
    <row r="9" spans="1:12" x14ac:dyDescent="0.25">
      <c r="A9" s="27">
        <f t="shared" si="0"/>
        <v>8</v>
      </c>
      <c r="B9" s="4" t="s">
        <v>11</v>
      </c>
      <c r="C9" s="4">
        <v>25143</v>
      </c>
      <c r="D9" s="4">
        <v>2023</v>
      </c>
      <c r="E9" s="4" t="s">
        <v>47</v>
      </c>
      <c r="F9" s="4" t="s">
        <v>25</v>
      </c>
      <c r="G9" s="4" t="s">
        <v>15</v>
      </c>
      <c r="H9" s="4">
        <v>2500</v>
      </c>
      <c r="I9" s="28">
        <v>45199</v>
      </c>
      <c r="J9" s="4"/>
      <c r="K9" s="4"/>
      <c r="L9" s="29"/>
    </row>
    <row r="10" spans="1:12" x14ac:dyDescent="0.25">
      <c r="A10" s="27">
        <f t="shared" si="0"/>
        <v>9</v>
      </c>
      <c r="B10" s="4" t="s">
        <v>11</v>
      </c>
      <c r="C10" s="4">
        <v>25735</v>
      </c>
      <c r="D10" s="4">
        <v>2023</v>
      </c>
      <c r="E10" s="4" t="s">
        <v>47</v>
      </c>
      <c r="F10" s="4" t="s">
        <v>25</v>
      </c>
      <c r="G10" s="4" t="s">
        <v>15</v>
      </c>
      <c r="H10" s="4">
        <v>2500</v>
      </c>
      <c r="I10" s="28">
        <v>45199</v>
      </c>
      <c r="J10" s="4"/>
      <c r="K10" s="4"/>
      <c r="L10" s="29"/>
    </row>
    <row r="11" spans="1:12" x14ac:dyDescent="0.25">
      <c r="A11" s="27">
        <f t="shared" si="0"/>
        <v>10</v>
      </c>
      <c r="B11" s="4" t="s">
        <v>11</v>
      </c>
      <c r="C11" s="4">
        <v>26135</v>
      </c>
      <c r="D11" s="4">
        <v>2023</v>
      </c>
      <c r="E11" s="4" t="s">
        <v>47</v>
      </c>
      <c r="F11" s="4" t="s">
        <v>25</v>
      </c>
      <c r="G11" s="4" t="s">
        <v>15</v>
      </c>
      <c r="H11" s="4">
        <v>2500</v>
      </c>
      <c r="I11" s="28">
        <v>45199</v>
      </c>
      <c r="J11" s="4"/>
      <c r="K11" s="4"/>
      <c r="L11" s="29"/>
    </row>
    <row r="12" spans="1:12" x14ac:dyDescent="0.25">
      <c r="A12" s="27">
        <f t="shared" si="0"/>
        <v>11</v>
      </c>
      <c r="B12" s="4" t="s">
        <v>11</v>
      </c>
      <c r="C12" s="4">
        <v>26702</v>
      </c>
      <c r="D12" s="4">
        <v>2023</v>
      </c>
      <c r="E12" s="4" t="s">
        <v>47</v>
      </c>
      <c r="F12" s="4" t="s">
        <v>25</v>
      </c>
      <c r="G12" s="4" t="s">
        <v>15</v>
      </c>
      <c r="H12" s="4">
        <v>2500</v>
      </c>
      <c r="I12" s="28">
        <v>45199</v>
      </c>
      <c r="J12" s="4"/>
      <c r="K12" s="4"/>
      <c r="L12" s="29"/>
    </row>
    <row r="13" spans="1:12" x14ac:dyDescent="0.25">
      <c r="A13" s="27">
        <f t="shared" si="0"/>
        <v>12</v>
      </c>
      <c r="B13" s="4" t="s">
        <v>11</v>
      </c>
      <c r="C13" s="4">
        <v>26882</v>
      </c>
      <c r="D13" s="4">
        <v>2023</v>
      </c>
      <c r="E13" s="4" t="s">
        <v>47</v>
      </c>
      <c r="F13" s="4" t="s">
        <v>25</v>
      </c>
      <c r="G13" s="4" t="s">
        <v>15</v>
      </c>
      <c r="H13" s="4">
        <v>2500</v>
      </c>
      <c r="I13" s="28">
        <v>45199</v>
      </c>
      <c r="J13" s="4"/>
      <c r="K13" s="4"/>
      <c r="L13" s="29"/>
    </row>
    <row r="14" spans="1:12" ht="15.75" thickBot="1" x14ac:dyDescent="0.3">
      <c r="A14" s="27">
        <f t="shared" si="0"/>
        <v>13</v>
      </c>
      <c r="B14" s="31" t="s">
        <v>11</v>
      </c>
      <c r="C14" s="31">
        <v>26996</v>
      </c>
      <c r="D14" s="31">
        <v>2023</v>
      </c>
      <c r="E14" s="31" t="s">
        <v>47</v>
      </c>
      <c r="F14" s="31" t="s">
        <v>25</v>
      </c>
      <c r="G14" s="31" t="s">
        <v>15</v>
      </c>
      <c r="H14" s="31">
        <v>2500</v>
      </c>
      <c r="I14" s="32">
        <v>45199</v>
      </c>
      <c r="J14" s="31"/>
      <c r="K14" s="31"/>
      <c r="L14" s="33"/>
    </row>
    <row r="15" spans="1:12" ht="15.75" thickBot="1" x14ac:dyDescent="0.3">
      <c r="A15" s="45" t="s">
        <v>59</v>
      </c>
      <c r="B15" s="46"/>
      <c r="C15" s="46"/>
      <c r="D15" s="46"/>
      <c r="E15" s="46"/>
      <c r="F15" s="46"/>
      <c r="G15" s="47"/>
      <c r="H15" s="38">
        <f>SUBTOTAL(109,Table12[AMOUNT])</f>
        <v>55000</v>
      </c>
      <c r="I15" s="48"/>
      <c r="J15" s="49"/>
      <c r="K15" s="49"/>
      <c r="L15" s="50"/>
    </row>
  </sheetData>
  <mergeCells count="2">
    <mergeCell ref="A15:G15"/>
    <mergeCell ref="I15:L15"/>
  </mergeCells>
  <pageMargins left="0.7" right="0.7" top="0.75" bottom="0.75" header="0.3" footer="0.3"/>
  <pageSetup paperSize="9" scale="80" orientation="landscape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7EE3-8037-46ED-8D1E-C65CAC6F57D6}">
  <sheetPr>
    <pageSetUpPr fitToPage="1"/>
  </sheetPr>
  <dimension ref="A1:L4"/>
  <sheetViews>
    <sheetView workbookViewId="0">
      <selection activeCell="A4" sqref="A4:XFD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6.285156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39">
        <v>1</v>
      </c>
      <c r="B2" s="40" t="s">
        <v>11</v>
      </c>
      <c r="C2" s="40">
        <v>17505</v>
      </c>
      <c r="D2" s="40">
        <v>2023</v>
      </c>
      <c r="E2" s="40" t="s">
        <v>47</v>
      </c>
      <c r="F2" s="40" t="s">
        <v>36</v>
      </c>
      <c r="G2" s="40" t="s">
        <v>32</v>
      </c>
      <c r="H2" s="40">
        <v>10000</v>
      </c>
      <c r="I2" s="41">
        <v>45199</v>
      </c>
      <c r="J2" s="40"/>
      <c r="K2" s="40"/>
      <c r="L2" s="42"/>
    </row>
    <row r="3" spans="1:12" ht="15.75" thickBot="1" x14ac:dyDescent="0.3">
      <c r="A3" s="19">
        <v>2</v>
      </c>
      <c r="B3" s="20" t="s">
        <v>11</v>
      </c>
      <c r="C3" s="20">
        <v>20602</v>
      </c>
      <c r="D3" s="20">
        <v>2023</v>
      </c>
      <c r="E3" s="20" t="s">
        <v>47</v>
      </c>
      <c r="F3" s="20" t="s">
        <v>36</v>
      </c>
      <c r="G3" s="20" t="s">
        <v>32</v>
      </c>
      <c r="H3" s="20">
        <v>10000</v>
      </c>
      <c r="I3" s="43">
        <v>45199</v>
      </c>
      <c r="J3" s="20"/>
      <c r="K3" s="20"/>
      <c r="L3" s="22"/>
    </row>
    <row r="4" spans="1:12" ht="15.75" thickBot="1" x14ac:dyDescent="0.3">
      <c r="A4" s="45" t="s">
        <v>59</v>
      </c>
      <c r="B4" s="46"/>
      <c r="C4" s="46"/>
      <c r="D4" s="46"/>
      <c r="E4" s="46"/>
      <c r="F4" s="46"/>
      <c r="G4" s="47"/>
      <c r="H4" s="38">
        <f>SUBTOTAL(109,Table13[AMOUNT])</f>
        <v>20000</v>
      </c>
      <c r="I4" s="48"/>
      <c r="J4" s="49"/>
      <c r="K4" s="49"/>
      <c r="L4" s="50"/>
    </row>
  </sheetData>
  <mergeCells count="2">
    <mergeCell ref="A4:G4"/>
    <mergeCell ref="I4:L4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D3B5-AA9C-40E2-8CF8-A166EB717591}">
  <sheetPr>
    <pageSetUpPr fitToPage="1"/>
  </sheetPr>
  <dimension ref="A1:L10"/>
  <sheetViews>
    <sheetView workbookViewId="0">
      <selection activeCell="I11" sqref="I1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1.285156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25">
        <v>1</v>
      </c>
      <c r="B2" s="10" t="s">
        <v>11</v>
      </c>
      <c r="C2" s="10">
        <v>16376</v>
      </c>
      <c r="D2" s="10">
        <v>2014</v>
      </c>
      <c r="E2" s="10" t="s">
        <v>47</v>
      </c>
      <c r="F2" s="10" t="s">
        <v>24</v>
      </c>
      <c r="G2" s="10" t="s">
        <v>14</v>
      </c>
      <c r="H2" s="10">
        <v>5000</v>
      </c>
      <c r="I2" s="34">
        <v>45199</v>
      </c>
      <c r="J2" s="10"/>
      <c r="K2" s="10"/>
      <c r="L2" s="26"/>
    </row>
    <row r="3" spans="1:12" x14ac:dyDescent="0.25">
      <c r="A3" s="27">
        <f>A2+1</f>
        <v>2</v>
      </c>
      <c r="B3" s="4" t="s">
        <v>11</v>
      </c>
      <c r="C3" s="4">
        <v>30935</v>
      </c>
      <c r="D3" s="4">
        <v>2015</v>
      </c>
      <c r="E3" s="4" t="s">
        <v>47</v>
      </c>
      <c r="F3" s="4" t="s">
        <v>24</v>
      </c>
      <c r="G3" s="4" t="s">
        <v>14</v>
      </c>
      <c r="H3" s="4">
        <v>5000</v>
      </c>
      <c r="I3" s="28">
        <v>45199</v>
      </c>
      <c r="J3" s="4"/>
      <c r="K3" s="4"/>
      <c r="L3" s="29"/>
    </row>
    <row r="4" spans="1:12" x14ac:dyDescent="0.25">
      <c r="A4" s="27">
        <f t="shared" ref="A4:A9" si="0">A3+1</f>
        <v>3</v>
      </c>
      <c r="B4" s="4" t="s">
        <v>11</v>
      </c>
      <c r="C4" s="4">
        <v>46785</v>
      </c>
      <c r="D4" s="4">
        <v>2016</v>
      </c>
      <c r="E4" s="4" t="s">
        <v>47</v>
      </c>
      <c r="F4" s="4" t="s">
        <v>24</v>
      </c>
      <c r="G4" s="4" t="s">
        <v>14</v>
      </c>
      <c r="H4" s="4">
        <v>5000</v>
      </c>
      <c r="I4" s="28">
        <v>45199</v>
      </c>
      <c r="J4" s="4"/>
      <c r="K4" s="4"/>
      <c r="L4" s="29"/>
    </row>
    <row r="5" spans="1:12" x14ac:dyDescent="0.25">
      <c r="A5" s="27">
        <f t="shared" si="0"/>
        <v>4</v>
      </c>
      <c r="B5" s="4" t="s">
        <v>30</v>
      </c>
      <c r="C5" s="4">
        <v>44</v>
      </c>
      <c r="D5" s="4">
        <v>2017</v>
      </c>
      <c r="E5" s="4" t="s">
        <v>47</v>
      </c>
      <c r="F5" s="4" t="s">
        <v>24</v>
      </c>
      <c r="G5" s="4" t="s">
        <v>14</v>
      </c>
      <c r="H5" s="4">
        <v>5000</v>
      </c>
      <c r="I5" s="28">
        <v>45199</v>
      </c>
      <c r="J5" s="4"/>
      <c r="K5" s="4"/>
      <c r="L5" s="29"/>
    </row>
    <row r="6" spans="1:12" x14ac:dyDescent="0.25">
      <c r="A6" s="27">
        <f t="shared" si="0"/>
        <v>5</v>
      </c>
      <c r="B6" s="4" t="s">
        <v>11</v>
      </c>
      <c r="C6" s="4">
        <v>22189</v>
      </c>
      <c r="D6" s="4">
        <v>2017</v>
      </c>
      <c r="E6" s="4" t="s">
        <v>47</v>
      </c>
      <c r="F6" s="4" t="s">
        <v>24</v>
      </c>
      <c r="G6" s="4" t="s">
        <v>14</v>
      </c>
      <c r="H6" s="4">
        <v>5000</v>
      </c>
      <c r="I6" s="28">
        <v>45199</v>
      </c>
      <c r="J6" s="4"/>
      <c r="K6" s="4"/>
      <c r="L6" s="29"/>
    </row>
    <row r="7" spans="1:12" x14ac:dyDescent="0.25">
      <c r="A7" s="27">
        <f t="shared" si="0"/>
        <v>6</v>
      </c>
      <c r="B7" s="4" t="s">
        <v>11</v>
      </c>
      <c r="C7" s="4">
        <v>20581</v>
      </c>
      <c r="D7" s="4">
        <v>2023</v>
      </c>
      <c r="E7" s="4" t="s">
        <v>47</v>
      </c>
      <c r="F7" s="4" t="s">
        <v>36</v>
      </c>
      <c r="G7" s="4" t="s">
        <v>14</v>
      </c>
      <c r="H7" s="4">
        <v>10000</v>
      </c>
      <c r="I7" s="28">
        <v>45199</v>
      </c>
      <c r="J7" s="4"/>
      <c r="K7" s="4"/>
      <c r="L7" s="29"/>
    </row>
    <row r="8" spans="1:12" x14ac:dyDescent="0.25">
      <c r="A8" s="27">
        <f t="shared" si="0"/>
        <v>7</v>
      </c>
      <c r="B8" s="4" t="s">
        <v>11</v>
      </c>
      <c r="C8" s="4">
        <v>24111</v>
      </c>
      <c r="D8" s="4">
        <v>2023</v>
      </c>
      <c r="E8" s="4" t="s">
        <v>47</v>
      </c>
      <c r="F8" s="4" t="s">
        <v>25</v>
      </c>
      <c r="G8" s="4" t="s">
        <v>14</v>
      </c>
      <c r="H8" s="4">
        <v>2500</v>
      </c>
      <c r="I8" s="28">
        <v>45199</v>
      </c>
      <c r="J8" s="4"/>
      <c r="K8" s="4"/>
      <c r="L8" s="29"/>
    </row>
    <row r="9" spans="1:12" ht="15.75" thickBot="1" x14ac:dyDescent="0.3">
      <c r="A9" s="27">
        <f t="shared" si="0"/>
        <v>8</v>
      </c>
      <c r="B9" s="31" t="s">
        <v>11</v>
      </c>
      <c r="C9" s="31">
        <v>24365</v>
      </c>
      <c r="D9" s="31">
        <v>2023</v>
      </c>
      <c r="E9" s="31" t="s">
        <v>47</v>
      </c>
      <c r="F9" s="31" t="s">
        <v>25</v>
      </c>
      <c r="G9" s="31" t="s">
        <v>14</v>
      </c>
      <c r="H9" s="31">
        <v>2500</v>
      </c>
      <c r="I9" s="32">
        <v>45199</v>
      </c>
      <c r="J9" s="31"/>
      <c r="K9" s="31"/>
      <c r="L9" s="33"/>
    </row>
    <row r="10" spans="1:12" ht="15.75" thickBot="1" x14ac:dyDescent="0.3">
      <c r="A10" s="45" t="s">
        <v>59</v>
      </c>
      <c r="B10" s="46"/>
      <c r="C10" s="46"/>
      <c r="D10" s="46"/>
      <c r="E10" s="46"/>
      <c r="F10" s="46"/>
      <c r="G10" s="47"/>
      <c r="H10" s="38">
        <f>SUBTOTAL(109,Table14[AMOUNT])</f>
        <v>40000</v>
      </c>
      <c r="I10" s="48"/>
      <c r="J10" s="49"/>
      <c r="K10" s="49"/>
      <c r="L10" s="50"/>
    </row>
  </sheetData>
  <mergeCells count="2">
    <mergeCell ref="A10:G10"/>
    <mergeCell ref="I10:L10"/>
  </mergeCells>
  <pageMargins left="0.7" right="0.7" top="0.75" bottom="0.75" header="0.3" footer="0.3"/>
  <pageSetup paperSize="9" scale="79" orientation="landscape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38EC-25CF-48A3-B592-D58723FFB278}">
  <sheetPr>
    <pageSetUpPr fitToPage="1"/>
  </sheetPr>
  <dimension ref="A1:L10"/>
  <sheetViews>
    <sheetView workbookViewId="0">
      <selection activeCell="A10" sqref="A10:XFD1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6.8554687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25">
        <v>1</v>
      </c>
      <c r="B2" s="10" t="s">
        <v>11</v>
      </c>
      <c r="C2" s="10">
        <v>2789</v>
      </c>
      <c r="D2" s="10">
        <v>2019</v>
      </c>
      <c r="E2" s="10" t="s">
        <v>47</v>
      </c>
      <c r="F2" s="10" t="s">
        <v>43</v>
      </c>
      <c r="G2" s="10" t="s">
        <v>34</v>
      </c>
      <c r="H2" s="10">
        <v>10000</v>
      </c>
      <c r="I2" s="34">
        <v>45199</v>
      </c>
      <c r="J2" s="10"/>
      <c r="K2" s="10"/>
      <c r="L2" s="26"/>
    </row>
    <row r="3" spans="1:12" x14ac:dyDescent="0.25">
      <c r="A3" s="27">
        <f>A2+1</f>
        <v>2</v>
      </c>
      <c r="B3" s="4" t="s">
        <v>20</v>
      </c>
      <c r="C3" s="4">
        <v>1595</v>
      </c>
      <c r="D3" s="4">
        <v>2023</v>
      </c>
      <c r="E3" s="4" t="s">
        <v>47</v>
      </c>
      <c r="F3" s="4" t="s">
        <v>36</v>
      </c>
      <c r="G3" s="4" t="s">
        <v>34</v>
      </c>
      <c r="H3" s="4">
        <v>10000</v>
      </c>
      <c r="I3" s="28">
        <v>45199</v>
      </c>
      <c r="J3" s="4"/>
      <c r="K3" s="4"/>
      <c r="L3" s="29"/>
    </row>
    <row r="4" spans="1:12" x14ac:dyDescent="0.25">
      <c r="A4" s="27">
        <f t="shared" ref="A4:A9" si="0">A3+1</f>
        <v>3</v>
      </c>
      <c r="B4" s="4" t="s">
        <v>11</v>
      </c>
      <c r="C4" s="4">
        <v>11957</v>
      </c>
      <c r="D4" s="4">
        <v>2023</v>
      </c>
      <c r="E4" s="4" t="s">
        <v>47</v>
      </c>
      <c r="F4" s="4" t="s">
        <v>36</v>
      </c>
      <c r="G4" s="4" t="s">
        <v>34</v>
      </c>
      <c r="H4" s="4">
        <v>10000</v>
      </c>
      <c r="I4" s="28">
        <v>45199</v>
      </c>
      <c r="J4" s="4"/>
      <c r="K4" s="4"/>
      <c r="L4" s="29"/>
    </row>
    <row r="5" spans="1:12" x14ac:dyDescent="0.25">
      <c r="A5" s="27">
        <f t="shared" si="0"/>
        <v>4</v>
      </c>
      <c r="B5" s="4" t="s">
        <v>11</v>
      </c>
      <c r="C5" s="4">
        <v>18132</v>
      </c>
      <c r="D5" s="4">
        <v>2023</v>
      </c>
      <c r="E5" s="4" t="s">
        <v>47</v>
      </c>
      <c r="F5" s="4" t="s">
        <v>36</v>
      </c>
      <c r="G5" s="4" t="s">
        <v>34</v>
      </c>
      <c r="H5" s="4">
        <v>10000</v>
      </c>
      <c r="I5" s="28">
        <v>45199</v>
      </c>
      <c r="J5" s="4"/>
      <c r="K5" s="4"/>
      <c r="L5" s="29"/>
    </row>
    <row r="6" spans="1:12" x14ac:dyDescent="0.25">
      <c r="A6" s="27">
        <f t="shared" si="0"/>
        <v>5</v>
      </c>
      <c r="B6" s="4" t="s">
        <v>11</v>
      </c>
      <c r="C6" s="4">
        <v>18171</v>
      </c>
      <c r="D6" s="4">
        <v>2023</v>
      </c>
      <c r="E6" s="4" t="s">
        <v>47</v>
      </c>
      <c r="F6" s="4" t="s">
        <v>36</v>
      </c>
      <c r="G6" s="4" t="s">
        <v>34</v>
      </c>
      <c r="H6" s="4">
        <v>10000</v>
      </c>
      <c r="I6" s="28">
        <v>45199</v>
      </c>
      <c r="J6" s="4"/>
      <c r="K6" s="4"/>
      <c r="L6" s="29"/>
    </row>
    <row r="7" spans="1:12" x14ac:dyDescent="0.25">
      <c r="A7" s="27">
        <f t="shared" si="0"/>
        <v>6</v>
      </c>
      <c r="B7" s="4" t="s">
        <v>11</v>
      </c>
      <c r="C7" s="4">
        <v>18203</v>
      </c>
      <c r="D7" s="4">
        <v>2023</v>
      </c>
      <c r="E7" s="4" t="s">
        <v>47</v>
      </c>
      <c r="F7" s="4" t="s">
        <v>36</v>
      </c>
      <c r="G7" s="4" t="s">
        <v>34</v>
      </c>
      <c r="H7" s="4">
        <v>10000</v>
      </c>
      <c r="I7" s="28">
        <v>45199</v>
      </c>
      <c r="J7" s="4"/>
      <c r="K7" s="4"/>
      <c r="L7" s="29"/>
    </row>
    <row r="8" spans="1:12" x14ac:dyDescent="0.25">
      <c r="A8" s="27">
        <f t="shared" si="0"/>
        <v>7</v>
      </c>
      <c r="B8" s="4" t="s">
        <v>11</v>
      </c>
      <c r="C8" s="4">
        <v>20674</v>
      </c>
      <c r="D8" s="4">
        <v>2023</v>
      </c>
      <c r="E8" s="4" t="s">
        <v>47</v>
      </c>
      <c r="F8" s="4" t="s">
        <v>35</v>
      </c>
      <c r="G8" s="4" t="s">
        <v>34</v>
      </c>
      <c r="H8" s="4">
        <v>10000</v>
      </c>
      <c r="I8" s="28">
        <v>45199</v>
      </c>
      <c r="J8" s="4"/>
      <c r="K8" s="4"/>
      <c r="L8" s="29"/>
    </row>
    <row r="9" spans="1:12" ht="15.75" thickBot="1" x14ac:dyDescent="0.3">
      <c r="A9" s="27">
        <f t="shared" si="0"/>
        <v>8</v>
      </c>
      <c r="B9" s="31" t="s">
        <v>11</v>
      </c>
      <c r="C9" s="31">
        <v>23306</v>
      </c>
      <c r="D9" s="31">
        <v>2023</v>
      </c>
      <c r="E9" s="31" t="s">
        <v>47</v>
      </c>
      <c r="F9" s="31" t="s">
        <v>25</v>
      </c>
      <c r="G9" s="31" t="s">
        <v>34</v>
      </c>
      <c r="H9" s="31">
        <v>2500</v>
      </c>
      <c r="I9" s="32">
        <v>45199</v>
      </c>
      <c r="J9" s="31"/>
      <c r="K9" s="31"/>
      <c r="L9" s="33"/>
    </row>
    <row r="10" spans="1:12" ht="15.75" thickBot="1" x14ac:dyDescent="0.3">
      <c r="A10" s="45" t="s">
        <v>59</v>
      </c>
      <c r="B10" s="46"/>
      <c r="C10" s="46"/>
      <c r="D10" s="46"/>
      <c r="E10" s="46"/>
      <c r="F10" s="46"/>
      <c r="G10" s="47"/>
      <c r="H10" s="38">
        <f>SUBTOTAL(109,Table15[AMOUNT])</f>
        <v>72500</v>
      </c>
      <c r="I10" s="48"/>
      <c r="J10" s="49"/>
      <c r="K10" s="49"/>
      <c r="L10" s="50"/>
    </row>
  </sheetData>
  <mergeCells count="2">
    <mergeCell ref="A10:G10"/>
    <mergeCell ref="I10:L10"/>
  </mergeCells>
  <pageMargins left="0.7" right="0.7" top="0.75" bottom="0.75" header="0.3" footer="0.3"/>
  <pageSetup paperSize="9" scale="76" orientation="landscape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22A6-3597-4FDD-927E-7946012CDAA2}">
  <sheetPr>
    <pageSetUpPr fitToPage="1"/>
  </sheetPr>
  <dimension ref="A1:L6"/>
  <sheetViews>
    <sheetView workbookViewId="0">
      <selection activeCell="J15" sqref="J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3.1406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45</v>
      </c>
      <c r="K1" s="52" t="s">
        <v>9</v>
      </c>
      <c r="L1" s="53" t="s">
        <v>10</v>
      </c>
    </row>
    <row r="2" spans="1:12" x14ac:dyDescent="0.25">
      <c r="A2" s="27">
        <v>1</v>
      </c>
      <c r="B2" s="4" t="s">
        <v>20</v>
      </c>
      <c r="C2" s="4">
        <v>764</v>
      </c>
      <c r="D2" s="4">
        <v>2016</v>
      </c>
      <c r="E2" s="4" t="s">
        <v>47</v>
      </c>
      <c r="F2" s="4" t="s">
        <v>24</v>
      </c>
      <c r="G2" s="4" t="s">
        <v>23</v>
      </c>
      <c r="H2" s="4">
        <v>1250</v>
      </c>
      <c r="I2" s="28">
        <v>45199</v>
      </c>
      <c r="J2" s="4"/>
      <c r="K2" s="4"/>
      <c r="L2" s="29"/>
    </row>
    <row r="3" spans="1:12" x14ac:dyDescent="0.25">
      <c r="A3" s="27">
        <v>2</v>
      </c>
      <c r="B3" s="4" t="s">
        <v>11</v>
      </c>
      <c r="C3" s="4">
        <v>1859</v>
      </c>
      <c r="D3" s="4">
        <v>2022</v>
      </c>
      <c r="E3" s="4" t="s">
        <v>47</v>
      </c>
      <c r="F3" s="4" t="s">
        <v>44</v>
      </c>
      <c r="G3" s="4" t="s">
        <v>23</v>
      </c>
      <c r="H3" s="4">
        <v>10000</v>
      </c>
      <c r="I3" s="28">
        <v>45199</v>
      </c>
      <c r="J3" s="4"/>
      <c r="K3" s="4"/>
      <c r="L3" s="29"/>
    </row>
    <row r="4" spans="1:12" x14ac:dyDescent="0.25">
      <c r="A4" s="27">
        <v>3</v>
      </c>
      <c r="B4" s="4" t="s">
        <v>11</v>
      </c>
      <c r="C4" s="4">
        <v>11646</v>
      </c>
      <c r="D4" s="4">
        <v>2023</v>
      </c>
      <c r="E4" s="4" t="s">
        <v>47</v>
      </c>
      <c r="F4" s="4" t="s">
        <v>25</v>
      </c>
      <c r="G4" s="4" t="s">
        <v>23</v>
      </c>
      <c r="H4" s="4">
        <v>2500</v>
      </c>
      <c r="I4" s="28">
        <v>45199</v>
      </c>
      <c r="J4" s="4"/>
      <c r="K4" s="4"/>
      <c r="L4" s="29"/>
    </row>
    <row r="5" spans="1:12" ht="15.75" thickBot="1" x14ac:dyDescent="0.3">
      <c r="A5" s="30">
        <v>4</v>
      </c>
      <c r="B5" s="31" t="s">
        <v>11</v>
      </c>
      <c r="C5" s="31">
        <v>24489</v>
      </c>
      <c r="D5" s="31">
        <v>2023</v>
      </c>
      <c r="E5" s="31" t="s">
        <v>47</v>
      </c>
      <c r="F5" s="31" t="s">
        <v>25</v>
      </c>
      <c r="G5" s="31" t="s">
        <v>23</v>
      </c>
      <c r="H5" s="31">
        <v>2500</v>
      </c>
      <c r="I5" s="32">
        <v>45199</v>
      </c>
      <c r="J5" s="31"/>
      <c r="K5" s="31"/>
      <c r="L5" s="33"/>
    </row>
    <row r="6" spans="1:12" ht="15.75" thickBot="1" x14ac:dyDescent="0.3">
      <c r="A6" s="45" t="s">
        <v>59</v>
      </c>
      <c r="B6" s="46"/>
      <c r="C6" s="46"/>
      <c r="D6" s="46"/>
      <c r="E6" s="46"/>
      <c r="F6" s="46"/>
      <c r="G6" s="47"/>
      <c r="H6" s="38">
        <f>SUBTOTAL(109,Table16[AMOUNT])</f>
        <v>16250</v>
      </c>
      <c r="I6" s="48"/>
      <c r="J6" s="49"/>
      <c r="K6" s="49"/>
      <c r="L6" s="50"/>
    </row>
  </sheetData>
  <mergeCells count="2">
    <mergeCell ref="A6:G6"/>
    <mergeCell ref="I6:L6"/>
  </mergeCells>
  <pageMargins left="0.7" right="0.7" top="0.75" bottom="0.75" header="0.3" footer="0.3"/>
  <pageSetup paperSize="9" scale="78" orientation="landscape" horizontalDpi="0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D028-FE92-41CC-AC34-596E672D97D1}">
  <sheetPr>
    <pageSetUpPr fitToPage="1"/>
  </sheetPr>
  <dimension ref="A1:L7"/>
  <sheetViews>
    <sheetView workbookViewId="0">
      <selection activeCell="L10" sqref="L1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25">
        <v>1</v>
      </c>
      <c r="B2" s="10" t="s">
        <v>11</v>
      </c>
      <c r="C2" s="10">
        <v>14947</v>
      </c>
      <c r="D2" s="10">
        <v>2013</v>
      </c>
      <c r="E2" s="10" t="s">
        <v>47</v>
      </c>
      <c r="F2" s="10" t="s">
        <v>24</v>
      </c>
      <c r="G2" s="10" t="s">
        <v>19</v>
      </c>
      <c r="H2" s="10">
        <v>5000</v>
      </c>
      <c r="I2" s="34">
        <v>45199</v>
      </c>
      <c r="J2" s="10"/>
      <c r="K2" s="10"/>
      <c r="L2" s="26"/>
    </row>
    <row r="3" spans="1:12" x14ac:dyDescent="0.25">
      <c r="A3" s="27">
        <v>2</v>
      </c>
      <c r="B3" s="4" t="s">
        <v>11</v>
      </c>
      <c r="C3" s="4">
        <v>26163</v>
      </c>
      <c r="D3" s="4">
        <v>2022</v>
      </c>
      <c r="E3" s="4" t="s">
        <v>47</v>
      </c>
      <c r="F3" s="4" t="s">
        <v>24</v>
      </c>
      <c r="G3" s="4" t="s">
        <v>19</v>
      </c>
      <c r="H3" s="4">
        <v>5000</v>
      </c>
      <c r="I3" s="28">
        <v>45199</v>
      </c>
      <c r="J3" s="4"/>
      <c r="K3" s="4"/>
      <c r="L3" s="29"/>
    </row>
    <row r="4" spans="1:12" x14ac:dyDescent="0.25">
      <c r="A4" s="27">
        <v>3</v>
      </c>
      <c r="B4" s="4" t="s">
        <v>11</v>
      </c>
      <c r="C4" s="4">
        <v>24295</v>
      </c>
      <c r="D4" s="4">
        <v>2023</v>
      </c>
      <c r="E4" s="4" t="s">
        <v>47</v>
      </c>
      <c r="F4" s="4" t="s">
        <v>25</v>
      </c>
      <c r="G4" s="4" t="s">
        <v>19</v>
      </c>
      <c r="H4" s="4">
        <v>2500</v>
      </c>
      <c r="I4" s="28">
        <v>45199</v>
      </c>
      <c r="J4" s="4"/>
      <c r="K4" s="4"/>
      <c r="L4" s="29"/>
    </row>
    <row r="5" spans="1:12" x14ac:dyDescent="0.25">
      <c r="A5" s="27">
        <v>4</v>
      </c>
      <c r="B5" s="4" t="s">
        <v>11</v>
      </c>
      <c r="C5" s="4">
        <v>24776</v>
      </c>
      <c r="D5" s="4">
        <v>2023</v>
      </c>
      <c r="E5" s="4" t="s">
        <v>47</v>
      </c>
      <c r="F5" s="4" t="s">
        <v>25</v>
      </c>
      <c r="G5" s="4" t="s">
        <v>19</v>
      </c>
      <c r="H5" s="4">
        <v>2500</v>
      </c>
      <c r="I5" s="28">
        <v>45199</v>
      </c>
      <c r="J5" s="4"/>
      <c r="K5" s="4"/>
      <c r="L5" s="29"/>
    </row>
    <row r="6" spans="1:12" ht="15.75" thickBot="1" x14ac:dyDescent="0.3">
      <c r="A6" s="30">
        <v>5</v>
      </c>
      <c r="B6" s="31" t="s">
        <v>11</v>
      </c>
      <c r="C6" s="31">
        <v>26407</v>
      </c>
      <c r="D6" s="31">
        <v>2023</v>
      </c>
      <c r="E6" s="31" t="s">
        <v>47</v>
      </c>
      <c r="F6" s="31" t="s">
        <v>25</v>
      </c>
      <c r="G6" s="31" t="s">
        <v>19</v>
      </c>
      <c r="H6" s="31">
        <v>2500</v>
      </c>
      <c r="I6" s="32">
        <v>45199</v>
      </c>
      <c r="J6" s="31"/>
      <c r="K6" s="31"/>
      <c r="L6" s="33"/>
    </row>
    <row r="7" spans="1:12" ht="15.75" thickBot="1" x14ac:dyDescent="0.3">
      <c r="A7" s="45" t="s">
        <v>59</v>
      </c>
      <c r="B7" s="46"/>
      <c r="C7" s="46"/>
      <c r="D7" s="46"/>
      <c r="E7" s="46"/>
      <c r="F7" s="46"/>
      <c r="G7" s="47"/>
      <c r="H7" s="38">
        <f>SUBTOTAL(109,Table17[AMOUNT])</f>
        <v>17500</v>
      </c>
      <c r="I7" s="48"/>
      <c r="J7" s="49"/>
      <c r="K7" s="49"/>
      <c r="L7" s="50"/>
    </row>
  </sheetData>
  <mergeCells count="2">
    <mergeCell ref="A7:G7"/>
    <mergeCell ref="I7:L7"/>
  </mergeCells>
  <pageMargins left="0.7" right="0.7" top="0.75" bottom="0.75" header="0.3" footer="0.3"/>
  <pageSetup paperSize="9" scale="77" orientation="landscape" horizontalDpi="0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47DD-E860-4B34-96E9-77AEED00F9A6}">
  <sheetPr>
    <pageSetUpPr fitToPage="1"/>
  </sheetPr>
  <dimension ref="A1:L4"/>
  <sheetViews>
    <sheetView workbookViewId="0">
      <selection activeCell="J7" sqref="J7"/>
    </sheetView>
  </sheetViews>
  <sheetFormatPr defaultRowHeight="15" x14ac:dyDescent="0.25"/>
  <cols>
    <col min="1" max="1" width="5.42578125" bestFit="1" customWidth="1"/>
    <col min="2" max="2" width="8" bestFit="1" customWidth="1"/>
    <col min="3" max="3" width="15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.425781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39">
        <v>1</v>
      </c>
      <c r="B2" s="40" t="s">
        <v>11</v>
      </c>
      <c r="C2" s="40">
        <v>24580</v>
      </c>
      <c r="D2" s="40">
        <v>2023</v>
      </c>
      <c r="E2" s="40" t="s">
        <v>47</v>
      </c>
      <c r="F2" s="40" t="s">
        <v>25</v>
      </c>
      <c r="G2" s="40" t="s">
        <v>12</v>
      </c>
      <c r="H2" s="40">
        <v>2500</v>
      </c>
      <c r="I2" s="41">
        <v>45199</v>
      </c>
      <c r="J2" s="40"/>
      <c r="K2" s="40"/>
      <c r="L2" s="42"/>
    </row>
    <row r="3" spans="1:12" ht="15.75" thickBot="1" x14ac:dyDescent="0.3">
      <c r="A3" s="19">
        <v>2</v>
      </c>
      <c r="B3" s="20" t="s">
        <v>53</v>
      </c>
      <c r="C3" s="20" t="s">
        <v>54</v>
      </c>
      <c r="D3" s="20" t="s">
        <v>55</v>
      </c>
      <c r="E3" s="20" t="s">
        <v>47</v>
      </c>
      <c r="F3" s="20" t="s">
        <v>53</v>
      </c>
      <c r="G3" s="20" t="s">
        <v>12</v>
      </c>
      <c r="H3" s="20">
        <v>10000</v>
      </c>
      <c r="I3" s="43">
        <v>45199</v>
      </c>
      <c r="J3" s="20"/>
      <c r="K3" s="20"/>
      <c r="L3" s="22"/>
    </row>
    <row r="4" spans="1:12" ht="15.75" thickBot="1" x14ac:dyDescent="0.3">
      <c r="A4" s="45" t="s">
        <v>59</v>
      </c>
      <c r="B4" s="46"/>
      <c r="C4" s="46"/>
      <c r="D4" s="46"/>
      <c r="E4" s="46"/>
      <c r="F4" s="46"/>
      <c r="G4" s="47"/>
      <c r="H4" s="38">
        <f>SUBTOTAL(109,Table18[AMOUNT])</f>
        <v>12500</v>
      </c>
      <c r="I4" s="48"/>
      <c r="J4" s="49"/>
      <c r="K4" s="49"/>
      <c r="L4" s="50"/>
    </row>
  </sheetData>
  <mergeCells count="2">
    <mergeCell ref="A4:G4"/>
    <mergeCell ref="I4:L4"/>
  </mergeCells>
  <pageMargins left="0.7" right="0.7" top="0.75" bottom="0.75" header="0.3" footer="0.3"/>
  <pageSetup paperSize="9" scale="73" orientation="landscape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FA55-8BEA-44E4-B57E-882F16CEFC0A}">
  <sheetPr>
    <pageSetUpPr fitToPage="1"/>
  </sheetPr>
  <dimension ref="A1:L3"/>
  <sheetViews>
    <sheetView workbookViewId="0">
      <selection activeCell="A3" sqref="A3:XFD3"/>
    </sheetView>
  </sheetViews>
  <sheetFormatPr defaultColWidth="9.28515625"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8554687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ht="15.75" thickBot="1" x14ac:dyDescent="0.3">
      <c r="A2" s="35">
        <v>1</v>
      </c>
      <c r="B2" s="36" t="s">
        <v>11</v>
      </c>
      <c r="C2" s="36">
        <v>6992</v>
      </c>
      <c r="D2" s="36">
        <v>2023</v>
      </c>
      <c r="E2" s="36" t="s">
        <v>47</v>
      </c>
      <c r="F2" s="36" t="s">
        <v>36</v>
      </c>
      <c r="G2" s="36" t="s">
        <v>26</v>
      </c>
      <c r="H2" s="36">
        <v>10000</v>
      </c>
      <c r="I2" s="44">
        <v>45199</v>
      </c>
      <c r="J2" s="36"/>
      <c r="K2" s="36"/>
      <c r="L2" s="37"/>
    </row>
    <row r="3" spans="1:12" ht="15.75" thickBot="1" x14ac:dyDescent="0.3">
      <c r="A3" s="45" t="s">
        <v>59</v>
      </c>
      <c r="B3" s="46"/>
      <c r="C3" s="46"/>
      <c r="D3" s="46"/>
      <c r="E3" s="46"/>
      <c r="F3" s="46"/>
      <c r="G3" s="47"/>
      <c r="H3" s="38">
        <f>SUBTOTAL(109,Table19[AMOUNT])</f>
        <v>10000</v>
      </c>
      <c r="I3" s="48"/>
      <c r="J3" s="49"/>
      <c r="K3" s="49"/>
      <c r="L3" s="50"/>
    </row>
  </sheetData>
  <mergeCells count="2">
    <mergeCell ref="A3:G3"/>
    <mergeCell ref="I3:L3"/>
  </mergeCells>
  <pageMargins left="0.7" right="0.7" top="0.75" bottom="0.75" header="0.3" footer="0.3"/>
  <pageSetup paperSize="9" scale="86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B1C5-DC07-4E54-B2D2-BE435495C08C}">
  <sheetPr>
    <pageSetUpPr fitToPage="1"/>
  </sheetPr>
  <dimension ref="A1:L12"/>
  <sheetViews>
    <sheetView workbookViewId="0">
      <selection activeCell="G21" sqref="G2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7.8554687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25">
        <v>1</v>
      </c>
      <c r="B2" s="10" t="s">
        <v>11</v>
      </c>
      <c r="C2" s="10">
        <v>10772</v>
      </c>
      <c r="D2" s="10">
        <v>2004</v>
      </c>
      <c r="E2" s="10" t="s">
        <v>47</v>
      </c>
      <c r="F2" s="10" t="s">
        <v>24</v>
      </c>
      <c r="G2" s="10" t="s">
        <v>49</v>
      </c>
      <c r="H2" s="10">
        <v>5000</v>
      </c>
      <c r="I2" s="34">
        <v>45199</v>
      </c>
      <c r="J2" s="10"/>
      <c r="K2" s="10"/>
      <c r="L2" s="26"/>
    </row>
    <row r="3" spans="1:12" x14ac:dyDescent="0.25">
      <c r="A3" s="27">
        <f t="shared" ref="A3:A11" si="0">A2+1</f>
        <v>2</v>
      </c>
      <c r="B3" s="4" t="s">
        <v>27</v>
      </c>
      <c r="C3" s="4">
        <v>434</v>
      </c>
      <c r="D3" s="4">
        <v>2009</v>
      </c>
      <c r="E3" s="4" t="s">
        <v>47</v>
      </c>
      <c r="F3" s="4" t="s">
        <v>24</v>
      </c>
      <c r="G3" s="4" t="s">
        <v>49</v>
      </c>
      <c r="H3" s="4">
        <v>5000</v>
      </c>
      <c r="I3" s="28">
        <v>45199</v>
      </c>
      <c r="J3" s="4"/>
      <c r="K3" s="4"/>
      <c r="L3" s="29"/>
    </row>
    <row r="4" spans="1:12" x14ac:dyDescent="0.25">
      <c r="A4" s="27">
        <f t="shared" si="0"/>
        <v>3</v>
      </c>
      <c r="B4" s="4" t="s">
        <v>11</v>
      </c>
      <c r="C4" s="4">
        <v>37713</v>
      </c>
      <c r="D4" s="4">
        <v>2014</v>
      </c>
      <c r="E4" s="4" t="s">
        <v>47</v>
      </c>
      <c r="F4" s="4" t="s">
        <v>24</v>
      </c>
      <c r="G4" s="4" t="s">
        <v>49</v>
      </c>
      <c r="H4" s="4">
        <v>1250</v>
      </c>
      <c r="I4" s="28">
        <v>45199</v>
      </c>
      <c r="J4" s="4"/>
      <c r="K4" s="4"/>
      <c r="L4" s="29"/>
    </row>
    <row r="5" spans="1:12" x14ac:dyDescent="0.25">
      <c r="A5" s="27">
        <f t="shared" si="0"/>
        <v>4</v>
      </c>
      <c r="B5" s="4" t="s">
        <v>11</v>
      </c>
      <c r="C5" s="4">
        <v>12449</v>
      </c>
      <c r="D5" s="4">
        <v>2015</v>
      </c>
      <c r="E5" s="4" t="s">
        <v>47</v>
      </c>
      <c r="F5" s="4" t="s">
        <v>24</v>
      </c>
      <c r="G5" s="4" t="s">
        <v>49</v>
      </c>
      <c r="H5" s="4">
        <v>1250</v>
      </c>
      <c r="I5" s="28">
        <v>45199</v>
      </c>
      <c r="J5" s="4"/>
      <c r="K5" s="4"/>
      <c r="L5" s="29"/>
    </row>
    <row r="6" spans="1:12" x14ac:dyDescent="0.25">
      <c r="A6" s="27">
        <f t="shared" si="0"/>
        <v>5</v>
      </c>
      <c r="B6" s="4" t="s">
        <v>11</v>
      </c>
      <c r="C6" s="4">
        <v>13725</v>
      </c>
      <c r="D6" s="4">
        <v>2015</v>
      </c>
      <c r="E6" s="4" t="s">
        <v>47</v>
      </c>
      <c r="F6" s="4" t="s">
        <v>24</v>
      </c>
      <c r="G6" s="4" t="s">
        <v>49</v>
      </c>
      <c r="H6" s="4">
        <v>1250</v>
      </c>
      <c r="I6" s="28">
        <v>45199</v>
      </c>
      <c r="J6" s="4"/>
      <c r="K6" s="4"/>
      <c r="L6" s="29"/>
    </row>
    <row r="7" spans="1:12" x14ac:dyDescent="0.25">
      <c r="A7" s="27">
        <f t="shared" si="0"/>
        <v>6</v>
      </c>
      <c r="B7" s="4" t="s">
        <v>11</v>
      </c>
      <c r="C7" s="4">
        <v>13741</v>
      </c>
      <c r="D7" s="4">
        <v>2015</v>
      </c>
      <c r="E7" s="4" t="s">
        <v>47</v>
      </c>
      <c r="F7" s="4" t="s">
        <v>24</v>
      </c>
      <c r="G7" s="4" t="s">
        <v>49</v>
      </c>
      <c r="H7" s="4">
        <v>1250</v>
      </c>
      <c r="I7" s="28">
        <v>45199</v>
      </c>
      <c r="J7" s="4"/>
      <c r="K7" s="4"/>
      <c r="L7" s="29"/>
    </row>
    <row r="8" spans="1:12" x14ac:dyDescent="0.25">
      <c r="A8" s="27">
        <f t="shared" si="0"/>
        <v>7</v>
      </c>
      <c r="B8" s="4" t="s">
        <v>11</v>
      </c>
      <c r="C8" s="4">
        <v>13756</v>
      </c>
      <c r="D8" s="4">
        <v>2015</v>
      </c>
      <c r="E8" s="4" t="s">
        <v>47</v>
      </c>
      <c r="F8" s="4" t="s">
        <v>24</v>
      </c>
      <c r="G8" s="4" t="s">
        <v>49</v>
      </c>
      <c r="H8" s="4">
        <v>1250</v>
      </c>
      <c r="I8" s="28">
        <v>45199</v>
      </c>
      <c r="J8" s="4"/>
      <c r="K8" s="4"/>
      <c r="L8" s="29"/>
    </row>
    <row r="9" spans="1:12" x14ac:dyDescent="0.25">
      <c r="A9" s="27">
        <f t="shared" si="0"/>
        <v>8</v>
      </c>
      <c r="B9" s="4" t="s">
        <v>11</v>
      </c>
      <c r="C9" s="4">
        <v>13762</v>
      </c>
      <c r="D9" s="4">
        <v>2015</v>
      </c>
      <c r="E9" s="4" t="s">
        <v>47</v>
      </c>
      <c r="F9" s="4" t="s">
        <v>24</v>
      </c>
      <c r="G9" s="4" t="s">
        <v>49</v>
      </c>
      <c r="H9" s="4">
        <v>1250</v>
      </c>
      <c r="I9" s="28">
        <v>45199</v>
      </c>
      <c r="J9" s="4"/>
      <c r="K9" s="4"/>
      <c r="L9" s="29"/>
    </row>
    <row r="10" spans="1:12" x14ac:dyDescent="0.25">
      <c r="A10" s="27">
        <f t="shared" si="0"/>
        <v>9</v>
      </c>
      <c r="B10" s="4" t="s">
        <v>11</v>
      </c>
      <c r="C10" s="4">
        <v>18911</v>
      </c>
      <c r="D10" s="4">
        <v>2022</v>
      </c>
      <c r="E10" s="4" t="s">
        <v>47</v>
      </c>
      <c r="F10" s="4" t="s">
        <v>24</v>
      </c>
      <c r="G10" s="4" t="s">
        <v>49</v>
      </c>
      <c r="H10" s="4">
        <v>5000</v>
      </c>
      <c r="I10" s="28">
        <v>45199</v>
      </c>
      <c r="J10" s="4"/>
      <c r="K10" s="4"/>
      <c r="L10" s="29"/>
    </row>
    <row r="11" spans="1:12" ht="15.75" thickBot="1" x14ac:dyDescent="0.3">
      <c r="A11" s="27">
        <f t="shared" si="0"/>
        <v>10</v>
      </c>
      <c r="B11" s="31" t="s">
        <v>11</v>
      </c>
      <c r="C11" s="31">
        <v>18913</v>
      </c>
      <c r="D11" s="31">
        <v>2022</v>
      </c>
      <c r="E11" s="31" t="s">
        <v>47</v>
      </c>
      <c r="F11" s="31" t="s">
        <v>24</v>
      </c>
      <c r="G11" s="31" t="s">
        <v>49</v>
      </c>
      <c r="H11" s="31">
        <v>5000</v>
      </c>
      <c r="I11" s="32">
        <v>45199</v>
      </c>
      <c r="J11" s="31"/>
      <c r="K11" s="31"/>
      <c r="L11" s="33"/>
    </row>
    <row r="12" spans="1:12" ht="15.75" thickBot="1" x14ac:dyDescent="0.3">
      <c r="A12" s="45" t="s">
        <v>59</v>
      </c>
      <c r="B12" s="46"/>
      <c r="C12" s="46"/>
      <c r="D12" s="46"/>
      <c r="E12" s="46"/>
      <c r="F12" s="46"/>
      <c r="G12" s="47"/>
      <c r="H12" s="38">
        <f>SUBTOTAL(109,Table2[AMOUNT])</f>
        <v>27500</v>
      </c>
      <c r="I12" s="48"/>
      <c r="J12" s="49"/>
      <c r="K12" s="49"/>
      <c r="L12" s="50"/>
    </row>
  </sheetData>
  <mergeCells count="2">
    <mergeCell ref="A12:G12"/>
    <mergeCell ref="I12:L12"/>
  </mergeCells>
  <pageMargins left="0.7" right="0.7" top="0.75" bottom="0.75" header="0.3" footer="0.3"/>
  <pageSetup paperSize="9" scale="82" orientation="landscape" horizontalDpi="0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0F39-4375-49DE-8CF1-F4FC61B35086}">
  <sheetPr>
    <pageSetUpPr fitToPage="1"/>
  </sheetPr>
  <dimension ref="A1:L3"/>
  <sheetViews>
    <sheetView workbookViewId="0">
      <selection activeCell="A3" sqref="A3:XFD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1.425781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ht="15.75" thickBot="1" x14ac:dyDescent="0.3">
      <c r="A2" s="54">
        <v>1</v>
      </c>
      <c r="B2" s="55" t="s">
        <v>11</v>
      </c>
      <c r="C2" s="55">
        <v>22683</v>
      </c>
      <c r="D2" s="55">
        <v>2017</v>
      </c>
      <c r="E2" s="55" t="s">
        <v>47</v>
      </c>
      <c r="F2" s="55" t="s">
        <v>24</v>
      </c>
      <c r="G2" s="55" t="s">
        <v>38</v>
      </c>
      <c r="H2" s="55">
        <v>5000</v>
      </c>
      <c r="I2" s="56">
        <v>45199</v>
      </c>
      <c r="J2" s="55"/>
      <c r="K2" s="55"/>
      <c r="L2" s="57"/>
    </row>
    <row r="3" spans="1:12" ht="15.75" thickBot="1" x14ac:dyDescent="0.3">
      <c r="A3" s="45" t="s">
        <v>59</v>
      </c>
      <c r="B3" s="46"/>
      <c r="C3" s="46"/>
      <c r="D3" s="46"/>
      <c r="E3" s="46"/>
      <c r="F3" s="46"/>
      <c r="G3" s="47"/>
      <c r="H3" s="38">
        <f>SUBTOTAL(109,Table20[AMOUNT])</f>
        <v>5000</v>
      </c>
      <c r="I3" s="48"/>
      <c r="J3" s="49"/>
      <c r="K3" s="49"/>
      <c r="L3" s="50"/>
    </row>
  </sheetData>
  <mergeCells count="2">
    <mergeCell ref="A3:G3"/>
    <mergeCell ref="I3:L3"/>
  </mergeCells>
  <pageMargins left="0.7" right="0.7" top="0.75" bottom="0.75" header="0.3" footer="0.3"/>
  <pageSetup paperSize="9" scale="86" orientation="landscape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0B7B-5136-4233-9E43-BC9453E3680F}">
  <sheetPr>
    <pageSetUpPr fitToPage="1"/>
  </sheetPr>
  <dimension ref="A1:L4"/>
  <sheetViews>
    <sheetView workbookViewId="0">
      <selection activeCell="L12" sqref="L1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3.8554687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39">
        <v>1</v>
      </c>
      <c r="B2" s="40" t="s">
        <v>11</v>
      </c>
      <c r="C2" s="40">
        <v>11721</v>
      </c>
      <c r="D2" s="40">
        <v>2022</v>
      </c>
      <c r="E2" s="40" t="s">
        <v>47</v>
      </c>
      <c r="F2" s="40" t="s">
        <v>24</v>
      </c>
      <c r="G2" s="40" t="s">
        <v>50</v>
      </c>
      <c r="H2" s="40">
        <v>5000</v>
      </c>
      <c r="I2" s="41">
        <v>45199</v>
      </c>
      <c r="J2" s="40"/>
      <c r="K2" s="40"/>
      <c r="L2" s="42"/>
    </row>
    <row r="3" spans="1:12" ht="15.75" thickBot="1" x14ac:dyDescent="0.3">
      <c r="A3" s="19">
        <v>2</v>
      </c>
      <c r="B3" s="20" t="s">
        <v>11</v>
      </c>
      <c r="C3" s="20">
        <v>14253</v>
      </c>
      <c r="D3" s="20">
        <v>2022</v>
      </c>
      <c r="E3" s="20" t="s">
        <v>47</v>
      </c>
      <c r="F3" s="20" t="s">
        <v>24</v>
      </c>
      <c r="G3" s="20" t="s">
        <v>50</v>
      </c>
      <c r="H3" s="20">
        <v>5000</v>
      </c>
      <c r="I3" s="43">
        <v>45199</v>
      </c>
      <c r="J3" s="20"/>
      <c r="K3" s="20"/>
      <c r="L3" s="22"/>
    </row>
    <row r="4" spans="1:12" ht="15.75" thickBot="1" x14ac:dyDescent="0.3">
      <c r="A4" s="45" t="s">
        <v>59</v>
      </c>
      <c r="B4" s="46"/>
      <c r="C4" s="46"/>
      <c r="D4" s="46"/>
      <c r="E4" s="46"/>
      <c r="F4" s="46"/>
      <c r="G4" s="47"/>
      <c r="H4" s="38">
        <f>SUBTOTAL(109,Table21[AMOUNT])</f>
        <v>10000</v>
      </c>
      <c r="I4" s="48"/>
      <c r="J4" s="49"/>
      <c r="K4" s="49"/>
      <c r="L4" s="50"/>
    </row>
  </sheetData>
  <mergeCells count="2">
    <mergeCell ref="A4:G4"/>
    <mergeCell ref="I4:L4"/>
  </mergeCells>
  <pageMargins left="0.7" right="0.7" top="0.75" bottom="0.75" header="0.3" footer="0.3"/>
  <pageSetup paperSize="9" scale="84" orientation="landscape" horizontalDpi="0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382A-E369-4D17-A000-E98B708C5447}">
  <sheetPr>
    <pageSetUpPr fitToPage="1"/>
  </sheetPr>
  <dimension ref="A1:L3"/>
  <sheetViews>
    <sheetView tabSelected="1" workbookViewId="0">
      <selection activeCell="L14" sqref="L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8.8554687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ht="15.75" thickBot="1" x14ac:dyDescent="0.3">
      <c r="A2" s="54">
        <v>1</v>
      </c>
      <c r="B2" s="55" t="s">
        <v>11</v>
      </c>
      <c r="C2" s="55">
        <v>20425</v>
      </c>
      <c r="D2" s="55">
        <v>2023</v>
      </c>
      <c r="E2" s="55" t="s">
        <v>47</v>
      </c>
      <c r="F2" s="55" t="s">
        <v>35</v>
      </c>
      <c r="G2" s="55" t="s">
        <v>39</v>
      </c>
      <c r="H2" s="55">
        <v>10000</v>
      </c>
      <c r="I2" s="56">
        <v>45199</v>
      </c>
      <c r="J2" s="55"/>
      <c r="K2" s="55"/>
      <c r="L2" s="57"/>
    </row>
    <row r="3" spans="1:12" ht="15.75" thickBot="1" x14ac:dyDescent="0.3">
      <c r="A3" s="45" t="s">
        <v>59</v>
      </c>
      <c r="B3" s="46"/>
      <c r="C3" s="46"/>
      <c r="D3" s="46"/>
      <c r="E3" s="46"/>
      <c r="F3" s="46"/>
      <c r="G3" s="47"/>
      <c r="H3" s="38">
        <f>SUBTOTAL(109,Table22[AMOUNT])</f>
        <v>10000</v>
      </c>
      <c r="I3" s="48"/>
      <c r="J3" s="49"/>
      <c r="K3" s="49"/>
      <c r="L3" s="50"/>
    </row>
  </sheetData>
  <mergeCells count="2">
    <mergeCell ref="A3:G3"/>
    <mergeCell ref="I3:L3"/>
  </mergeCells>
  <pageMargins left="0.7" right="0.7" top="0.75" bottom="0.75" header="0.3" footer="0.3"/>
  <pageSetup paperSize="9" scale="87" orientation="landscape" horizontalDpi="0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F090-BE47-43F9-BDCA-37B50BA530D4}">
  <dimension ref="A3:B26"/>
  <sheetViews>
    <sheetView topLeftCell="A7" workbookViewId="0">
      <selection activeCell="B25" sqref="B25"/>
    </sheetView>
  </sheetViews>
  <sheetFormatPr defaultRowHeight="15" x14ac:dyDescent="0.25"/>
  <cols>
    <col min="1" max="1" width="20.28515625" bestFit="1" customWidth="1"/>
    <col min="2" max="2" width="16.85546875" bestFit="1" customWidth="1"/>
  </cols>
  <sheetData>
    <row r="3" spans="1:2" x14ac:dyDescent="0.25">
      <c r="A3" s="23" t="s">
        <v>56</v>
      </c>
      <c r="B3" t="s">
        <v>58</v>
      </c>
    </row>
    <row r="4" spans="1:2" x14ac:dyDescent="0.25">
      <c r="A4" s="24" t="s">
        <v>16</v>
      </c>
      <c r="B4">
        <v>5</v>
      </c>
    </row>
    <row r="5" spans="1:2" x14ac:dyDescent="0.25">
      <c r="A5" s="24" t="s">
        <v>49</v>
      </c>
      <c r="B5">
        <v>10</v>
      </c>
    </row>
    <row r="6" spans="1:2" x14ac:dyDescent="0.25">
      <c r="A6" s="24" t="s">
        <v>51</v>
      </c>
      <c r="B6">
        <v>3</v>
      </c>
    </row>
    <row r="7" spans="1:2" x14ac:dyDescent="0.25">
      <c r="A7" s="24" t="s">
        <v>52</v>
      </c>
      <c r="B7">
        <v>1</v>
      </c>
    </row>
    <row r="8" spans="1:2" x14ac:dyDescent="0.25">
      <c r="A8" s="24" t="s">
        <v>48</v>
      </c>
      <c r="B8">
        <v>2</v>
      </c>
    </row>
    <row r="9" spans="1:2" x14ac:dyDescent="0.25">
      <c r="A9" s="24" t="s">
        <v>31</v>
      </c>
      <c r="B9">
        <v>9</v>
      </c>
    </row>
    <row r="10" spans="1:2" x14ac:dyDescent="0.25">
      <c r="A10" s="24" t="s">
        <v>18</v>
      </c>
      <c r="B10">
        <v>69</v>
      </c>
    </row>
    <row r="11" spans="1:2" x14ac:dyDescent="0.25">
      <c r="A11" s="24" t="s">
        <v>22</v>
      </c>
      <c r="B11">
        <v>4</v>
      </c>
    </row>
    <row r="12" spans="1:2" x14ac:dyDescent="0.25">
      <c r="A12" s="24" t="s">
        <v>13</v>
      </c>
      <c r="B12">
        <v>5</v>
      </c>
    </row>
    <row r="13" spans="1:2" x14ac:dyDescent="0.25">
      <c r="A13" s="24" t="s">
        <v>17</v>
      </c>
      <c r="B13">
        <v>5</v>
      </c>
    </row>
    <row r="14" spans="1:2" x14ac:dyDescent="0.25">
      <c r="A14" s="24" t="s">
        <v>29</v>
      </c>
      <c r="B14">
        <v>2</v>
      </c>
    </row>
    <row r="15" spans="1:2" x14ac:dyDescent="0.25">
      <c r="A15" s="24" t="s">
        <v>15</v>
      </c>
      <c r="B15">
        <v>13</v>
      </c>
    </row>
    <row r="16" spans="1:2" x14ac:dyDescent="0.25">
      <c r="A16" s="24" t="s">
        <v>32</v>
      </c>
      <c r="B16">
        <v>2</v>
      </c>
    </row>
    <row r="17" spans="1:2" x14ac:dyDescent="0.25">
      <c r="A17" s="24" t="s">
        <v>14</v>
      </c>
      <c r="B17">
        <v>8</v>
      </c>
    </row>
    <row r="18" spans="1:2" x14ac:dyDescent="0.25">
      <c r="A18" s="24" t="s">
        <v>34</v>
      </c>
      <c r="B18">
        <v>8</v>
      </c>
    </row>
    <row r="19" spans="1:2" x14ac:dyDescent="0.25">
      <c r="A19" s="24" t="s">
        <v>23</v>
      </c>
      <c r="B19">
        <v>4</v>
      </c>
    </row>
    <row r="20" spans="1:2" x14ac:dyDescent="0.25">
      <c r="A20" s="24" t="s">
        <v>19</v>
      </c>
      <c r="B20">
        <v>5</v>
      </c>
    </row>
    <row r="21" spans="1:2" x14ac:dyDescent="0.25">
      <c r="A21" s="24" t="s">
        <v>12</v>
      </c>
      <c r="B21">
        <v>2</v>
      </c>
    </row>
    <row r="22" spans="1:2" x14ac:dyDescent="0.25">
      <c r="A22" s="24" t="s">
        <v>26</v>
      </c>
      <c r="B22">
        <v>1</v>
      </c>
    </row>
    <row r="23" spans="1:2" x14ac:dyDescent="0.25">
      <c r="A23" s="24" t="s">
        <v>38</v>
      </c>
      <c r="B23">
        <v>1</v>
      </c>
    </row>
    <row r="24" spans="1:2" x14ac:dyDescent="0.25">
      <c r="A24" s="24" t="s">
        <v>50</v>
      </c>
      <c r="B24">
        <v>2</v>
      </c>
    </row>
    <row r="25" spans="1:2" x14ac:dyDescent="0.25">
      <c r="A25" s="24" t="s">
        <v>39</v>
      </c>
      <c r="B25">
        <v>1</v>
      </c>
    </row>
    <row r="26" spans="1:2" x14ac:dyDescent="0.25">
      <c r="A26" s="24" t="s">
        <v>57</v>
      </c>
      <c r="B26">
        <v>162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63"/>
  <sheetViews>
    <sheetView workbookViewId="0">
      <selection sqref="A1:L163"/>
    </sheetView>
  </sheetViews>
  <sheetFormatPr defaultRowHeight="15" x14ac:dyDescent="0.25"/>
  <cols>
    <col min="1" max="1" width="5.42578125" style="6" bestFit="1" customWidth="1"/>
    <col min="2" max="2" width="5.85546875" style="6" bestFit="1" customWidth="1"/>
    <col min="3" max="3" width="8.7109375" style="6" bestFit="1" customWidth="1"/>
    <col min="4" max="4" width="5.5703125" style="6" bestFit="1" customWidth="1"/>
    <col min="5" max="5" width="8" style="6" bestFit="1" customWidth="1"/>
    <col min="6" max="6" width="23.5703125" style="6" bestFit="1" customWidth="1"/>
    <col min="7" max="7" width="20.28515625" style="6" bestFit="1" customWidth="1"/>
    <col min="8" max="8" width="9.42578125" style="6" bestFit="1" customWidth="1"/>
    <col min="9" max="9" width="9.85546875" style="6" bestFit="1" customWidth="1"/>
    <col min="10" max="10" width="19.42578125" style="6" bestFit="1" customWidth="1"/>
    <col min="11" max="11" width="19.140625" style="6" bestFit="1" customWidth="1"/>
    <col min="12" max="12" width="39.85546875" style="6" bestFit="1" customWidth="1"/>
    <col min="13" max="16384" width="9.140625" style="6"/>
  </cols>
  <sheetData>
    <row r="1" spans="1:12" customFormat="1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15">
        <v>1</v>
      </c>
      <c r="B2" s="10" t="s">
        <v>11</v>
      </c>
      <c r="C2" s="10">
        <v>10772</v>
      </c>
      <c r="D2" s="10">
        <v>2004</v>
      </c>
      <c r="E2" s="10" t="s">
        <v>47</v>
      </c>
      <c r="F2" s="11" t="s">
        <v>24</v>
      </c>
      <c r="G2" s="10" t="s">
        <v>49</v>
      </c>
      <c r="H2" s="10">
        <v>5000</v>
      </c>
      <c r="I2" s="11">
        <v>45199</v>
      </c>
      <c r="J2" s="10"/>
      <c r="K2" s="10"/>
      <c r="L2" s="16"/>
    </row>
    <row r="3" spans="1:12" x14ac:dyDescent="0.25">
      <c r="A3" s="17">
        <f>A2+1</f>
        <v>2</v>
      </c>
      <c r="B3" s="4" t="s">
        <v>11</v>
      </c>
      <c r="C3" s="4">
        <v>11679</v>
      </c>
      <c r="D3" s="4">
        <v>2004</v>
      </c>
      <c r="E3" s="4" t="s">
        <v>47</v>
      </c>
      <c r="F3" s="5" t="s">
        <v>24</v>
      </c>
      <c r="G3" s="4" t="s">
        <v>48</v>
      </c>
      <c r="H3" s="4">
        <v>5000</v>
      </c>
      <c r="I3" s="5">
        <v>45199</v>
      </c>
      <c r="J3" s="4"/>
      <c r="K3" s="4"/>
      <c r="L3" s="18"/>
    </row>
    <row r="4" spans="1:12" x14ac:dyDescent="0.25">
      <c r="A4" s="17">
        <f t="shared" ref="A4:A67" si="0">A3+1</f>
        <v>3</v>
      </c>
      <c r="B4" s="4" t="s">
        <v>11</v>
      </c>
      <c r="C4" s="4">
        <v>16703</v>
      </c>
      <c r="D4" s="4">
        <v>2004</v>
      </c>
      <c r="E4" s="4" t="s">
        <v>47</v>
      </c>
      <c r="F4" s="5" t="s">
        <v>24</v>
      </c>
      <c r="G4" s="4" t="s">
        <v>48</v>
      </c>
      <c r="H4" s="4">
        <v>5000</v>
      </c>
      <c r="I4" s="5">
        <v>45199</v>
      </c>
      <c r="J4" s="4"/>
      <c r="K4" s="4"/>
      <c r="L4" s="18"/>
    </row>
    <row r="5" spans="1:12" x14ac:dyDescent="0.25">
      <c r="A5" s="17">
        <f t="shared" si="0"/>
        <v>4</v>
      </c>
      <c r="B5" s="4" t="s">
        <v>46</v>
      </c>
      <c r="C5" s="4">
        <v>58</v>
      </c>
      <c r="D5" s="4">
        <v>2007</v>
      </c>
      <c r="E5" s="4" t="s">
        <v>47</v>
      </c>
      <c r="F5" s="4" t="s">
        <v>24</v>
      </c>
      <c r="G5" s="4" t="s">
        <v>13</v>
      </c>
      <c r="H5" s="4">
        <v>5000</v>
      </c>
      <c r="I5" s="5">
        <v>45199</v>
      </c>
      <c r="J5" s="4"/>
      <c r="K5" s="4"/>
      <c r="L5" s="18"/>
    </row>
    <row r="6" spans="1:12" x14ac:dyDescent="0.25">
      <c r="A6" s="17">
        <f t="shared" si="0"/>
        <v>5</v>
      </c>
      <c r="B6" s="4" t="s">
        <v>11</v>
      </c>
      <c r="C6" s="4">
        <v>26236</v>
      </c>
      <c r="D6" s="4">
        <v>2007</v>
      </c>
      <c r="E6" s="4" t="s">
        <v>47</v>
      </c>
      <c r="F6" s="4" t="s">
        <v>24</v>
      </c>
      <c r="G6" s="4" t="s">
        <v>29</v>
      </c>
      <c r="H6" s="4">
        <v>1250</v>
      </c>
      <c r="I6" s="5">
        <v>45199</v>
      </c>
      <c r="J6" s="4"/>
      <c r="K6" s="4"/>
      <c r="L6" s="18"/>
    </row>
    <row r="7" spans="1:12" x14ac:dyDescent="0.25">
      <c r="A7" s="17">
        <f t="shared" si="0"/>
        <v>6</v>
      </c>
      <c r="B7" s="4" t="s">
        <v>27</v>
      </c>
      <c r="C7" s="4">
        <v>434</v>
      </c>
      <c r="D7" s="4">
        <v>2009</v>
      </c>
      <c r="E7" s="4" t="s">
        <v>47</v>
      </c>
      <c r="F7" s="4" t="s">
        <v>24</v>
      </c>
      <c r="G7" s="4" t="s">
        <v>49</v>
      </c>
      <c r="H7" s="4">
        <v>5000</v>
      </c>
      <c r="I7" s="5">
        <v>45199</v>
      </c>
      <c r="J7" s="4"/>
      <c r="K7" s="4"/>
      <c r="L7" s="18"/>
    </row>
    <row r="8" spans="1:12" x14ac:dyDescent="0.25">
      <c r="A8" s="17">
        <f t="shared" si="0"/>
        <v>7</v>
      </c>
      <c r="B8" s="4" t="s">
        <v>11</v>
      </c>
      <c r="C8" s="4">
        <v>13516</v>
      </c>
      <c r="D8" s="4">
        <v>2009</v>
      </c>
      <c r="E8" s="4" t="s">
        <v>47</v>
      </c>
      <c r="F8" s="4" t="s">
        <v>24</v>
      </c>
      <c r="G8" s="4" t="s">
        <v>31</v>
      </c>
      <c r="H8" s="4">
        <v>5000</v>
      </c>
      <c r="I8" s="5">
        <v>45199</v>
      </c>
      <c r="J8" s="4"/>
      <c r="K8" s="4"/>
      <c r="L8" s="18"/>
    </row>
    <row r="9" spans="1:12" x14ac:dyDescent="0.25">
      <c r="A9" s="17">
        <f t="shared" si="0"/>
        <v>8</v>
      </c>
      <c r="B9" s="4" t="s">
        <v>11</v>
      </c>
      <c r="C9" s="4">
        <v>21485</v>
      </c>
      <c r="D9" s="4">
        <v>2009</v>
      </c>
      <c r="E9" s="4" t="s">
        <v>47</v>
      </c>
      <c r="F9" s="4" t="s">
        <v>24</v>
      </c>
      <c r="G9" s="4" t="s">
        <v>31</v>
      </c>
      <c r="H9" s="4">
        <v>5000</v>
      </c>
      <c r="I9" s="5">
        <v>45199</v>
      </c>
      <c r="J9" s="4"/>
      <c r="K9" s="4"/>
      <c r="L9" s="18"/>
    </row>
    <row r="10" spans="1:12" x14ac:dyDescent="0.25">
      <c r="A10" s="17">
        <f t="shared" si="0"/>
        <v>9</v>
      </c>
      <c r="B10" s="4" t="s">
        <v>11</v>
      </c>
      <c r="C10" s="4">
        <v>31337</v>
      </c>
      <c r="D10" s="4">
        <v>2010</v>
      </c>
      <c r="E10" s="4" t="s">
        <v>47</v>
      </c>
      <c r="F10" s="4" t="s">
        <v>24</v>
      </c>
      <c r="G10" s="4" t="s">
        <v>52</v>
      </c>
      <c r="H10" s="4">
        <v>5000</v>
      </c>
      <c r="I10" s="5">
        <v>45199</v>
      </c>
      <c r="J10" s="4"/>
      <c r="K10" s="4"/>
      <c r="L10" s="18"/>
    </row>
    <row r="11" spans="1:12" x14ac:dyDescent="0.25">
      <c r="A11" s="17">
        <f t="shared" si="0"/>
        <v>10</v>
      </c>
      <c r="B11" s="4" t="s">
        <v>11</v>
      </c>
      <c r="C11" s="4">
        <v>5651</v>
      </c>
      <c r="D11" s="4">
        <v>2011</v>
      </c>
      <c r="E11" s="4" t="s">
        <v>47</v>
      </c>
      <c r="F11" s="4" t="s">
        <v>24</v>
      </c>
      <c r="G11" s="4" t="s">
        <v>31</v>
      </c>
      <c r="H11" s="4">
        <v>5000</v>
      </c>
      <c r="I11" s="5">
        <v>45199</v>
      </c>
      <c r="J11" s="4"/>
      <c r="K11" s="4"/>
      <c r="L11" s="18"/>
    </row>
    <row r="12" spans="1:12" x14ac:dyDescent="0.25">
      <c r="A12" s="17">
        <f t="shared" si="0"/>
        <v>11</v>
      </c>
      <c r="B12" s="4" t="s">
        <v>11</v>
      </c>
      <c r="C12" s="4">
        <v>29646</v>
      </c>
      <c r="D12" s="4">
        <v>2011</v>
      </c>
      <c r="E12" s="4" t="s">
        <v>47</v>
      </c>
      <c r="F12" s="4" t="s">
        <v>24</v>
      </c>
      <c r="G12" s="4" t="s">
        <v>31</v>
      </c>
      <c r="H12" s="4">
        <v>5000</v>
      </c>
      <c r="I12" s="5">
        <v>45199</v>
      </c>
      <c r="J12" s="4"/>
      <c r="K12" s="4"/>
      <c r="L12" s="18"/>
    </row>
    <row r="13" spans="1:12" x14ac:dyDescent="0.25">
      <c r="A13" s="17">
        <f t="shared" si="0"/>
        <v>12</v>
      </c>
      <c r="B13" s="4" t="s">
        <v>11</v>
      </c>
      <c r="C13" s="4">
        <v>10075</v>
      </c>
      <c r="D13" s="4">
        <v>2013</v>
      </c>
      <c r="E13" s="4" t="s">
        <v>47</v>
      </c>
      <c r="F13" s="4" t="s">
        <v>24</v>
      </c>
      <c r="G13" s="4" t="s">
        <v>31</v>
      </c>
      <c r="H13" s="4">
        <v>5000</v>
      </c>
      <c r="I13" s="5">
        <v>45199</v>
      </c>
      <c r="J13" s="4"/>
      <c r="K13" s="4"/>
      <c r="L13" s="18"/>
    </row>
    <row r="14" spans="1:12" x14ac:dyDescent="0.25">
      <c r="A14" s="17">
        <f t="shared" si="0"/>
        <v>13</v>
      </c>
      <c r="B14" s="4" t="s">
        <v>11</v>
      </c>
      <c r="C14" s="4">
        <v>14947</v>
      </c>
      <c r="D14" s="4">
        <v>2013</v>
      </c>
      <c r="E14" s="4" t="s">
        <v>47</v>
      </c>
      <c r="F14" s="4" t="s">
        <v>24</v>
      </c>
      <c r="G14" s="4" t="s">
        <v>19</v>
      </c>
      <c r="H14" s="4">
        <v>5000</v>
      </c>
      <c r="I14" s="5">
        <v>45199</v>
      </c>
      <c r="J14" s="4"/>
      <c r="K14" s="4"/>
      <c r="L14" s="18"/>
    </row>
    <row r="15" spans="1:12" x14ac:dyDescent="0.25">
      <c r="A15" s="17">
        <f t="shared" si="0"/>
        <v>14</v>
      </c>
      <c r="B15" s="4" t="s">
        <v>11</v>
      </c>
      <c r="C15" s="4">
        <v>11076</v>
      </c>
      <c r="D15" s="4">
        <v>2014</v>
      </c>
      <c r="E15" s="4" t="s">
        <v>47</v>
      </c>
      <c r="F15" s="4" t="s">
        <v>24</v>
      </c>
      <c r="G15" s="4" t="s">
        <v>18</v>
      </c>
      <c r="H15" s="4">
        <v>5000</v>
      </c>
      <c r="I15" s="5">
        <v>45199</v>
      </c>
      <c r="J15" s="4"/>
      <c r="K15" s="4"/>
      <c r="L15" s="18"/>
    </row>
    <row r="16" spans="1:12" x14ac:dyDescent="0.25">
      <c r="A16" s="17">
        <f t="shared" si="0"/>
        <v>15</v>
      </c>
      <c r="B16" s="4" t="s">
        <v>11</v>
      </c>
      <c r="C16" s="4">
        <v>12407</v>
      </c>
      <c r="D16" s="4">
        <v>2014</v>
      </c>
      <c r="E16" s="4" t="s">
        <v>47</v>
      </c>
      <c r="F16" s="4" t="s">
        <v>24</v>
      </c>
      <c r="G16" s="4" t="s">
        <v>13</v>
      </c>
      <c r="H16" s="4">
        <v>5000</v>
      </c>
      <c r="I16" s="5">
        <v>45199</v>
      </c>
      <c r="J16" s="4"/>
      <c r="K16" s="4"/>
      <c r="L16" s="18"/>
    </row>
    <row r="17" spans="1:12" x14ac:dyDescent="0.25">
      <c r="A17" s="17">
        <f t="shared" si="0"/>
        <v>16</v>
      </c>
      <c r="B17" s="4" t="s">
        <v>11</v>
      </c>
      <c r="C17" s="4">
        <v>16376</v>
      </c>
      <c r="D17" s="4">
        <v>2014</v>
      </c>
      <c r="E17" s="4" t="s">
        <v>47</v>
      </c>
      <c r="F17" s="4" t="s">
        <v>24</v>
      </c>
      <c r="G17" s="4" t="s">
        <v>14</v>
      </c>
      <c r="H17" s="4">
        <v>5000</v>
      </c>
      <c r="I17" s="5">
        <v>45199</v>
      </c>
      <c r="J17" s="4"/>
      <c r="K17" s="4"/>
      <c r="L17" s="18"/>
    </row>
    <row r="18" spans="1:12" x14ac:dyDescent="0.25">
      <c r="A18" s="17">
        <f t="shared" si="0"/>
        <v>17</v>
      </c>
      <c r="B18" s="4" t="s">
        <v>11</v>
      </c>
      <c r="C18" s="4">
        <v>16503</v>
      </c>
      <c r="D18" s="4">
        <v>2014</v>
      </c>
      <c r="E18" s="4" t="s">
        <v>47</v>
      </c>
      <c r="F18" s="4" t="s">
        <v>24</v>
      </c>
      <c r="G18" s="4" t="s">
        <v>17</v>
      </c>
      <c r="H18" s="4">
        <v>1250</v>
      </c>
      <c r="I18" s="5">
        <v>45199</v>
      </c>
      <c r="J18" s="4"/>
      <c r="K18" s="4"/>
      <c r="L18" s="18"/>
    </row>
    <row r="19" spans="1:12" x14ac:dyDescent="0.25">
      <c r="A19" s="17">
        <f t="shared" si="0"/>
        <v>18</v>
      </c>
      <c r="B19" s="4" t="s">
        <v>11</v>
      </c>
      <c r="C19" s="4">
        <v>22619</v>
      </c>
      <c r="D19" s="4">
        <v>2014</v>
      </c>
      <c r="E19" s="4" t="s">
        <v>47</v>
      </c>
      <c r="F19" s="4" t="s">
        <v>24</v>
      </c>
      <c r="G19" s="4" t="s">
        <v>31</v>
      </c>
      <c r="H19" s="4">
        <v>5000</v>
      </c>
      <c r="I19" s="5">
        <v>45199</v>
      </c>
      <c r="J19" s="4"/>
      <c r="K19" s="4"/>
      <c r="L19" s="18"/>
    </row>
    <row r="20" spans="1:12" x14ac:dyDescent="0.25">
      <c r="A20" s="17">
        <f t="shared" si="0"/>
        <v>19</v>
      </c>
      <c r="B20" s="4" t="s">
        <v>11</v>
      </c>
      <c r="C20" s="4">
        <v>30969</v>
      </c>
      <c r="D20" s="4">
        <v>2014</v>
      </c>
      <c r="E20" s="4" t="s">
        <v>47</v>
      </c>
      <c r="F20" s="4" t="s">
        <v>24</v>
      </c>
      <c r="G20" s="4" t="s">
        <v>17</v>
      </c>
      <c r="H20" s="4">
        <v>5000</v>
      </c>
      <c r="I20" s="5">
        <v>45199</v>
      </c>
      <c r="J20" s="4"/>
      <c r="K20" s="4"/>
      <c r="L20" s="18"/>
    </row>
    <row r="21" spans="1:12" x14ac:dyDescent="0.25">
      <c r="A21" s="17">
        <f t="shared" si="0"/>
        <v>20</v>
      </c>
      <c r="B21" s="4" t="s">
        <v>11</v>
      </c>
      <c r="C21" s="4">
        <v>37713</v>
      </c>
      <c r="D21" s="4">
        <v>2014</v>
      </c>
      <c r="E21" s="4" t="s">
        <v>47</v>
      </c>
      <c r="F21" s="4" t="s">
        <v>24</v>
      </c>
      <c r="G21" s="4" t="s">
        <v>49</v>
      </c>
      <c r="H21" s="4">
        <v>1250</v>
      </c>
      <c r="I21" s="5">
        <v>45199</v>
      </c>
      <c r="J21" s="4"/>
      <c r="K21" s="4"/>
      <c r="L21" s="18"/>
    </row>
    <row r="22" spans="1:12" x14ac:dyDescent="0.25">
      <c r="A22" s="17">
        <f t="shared" si="0"/>
        <v>21</v>
      </c>
      <c r="B22" s="4" t="s">
        <v>11</v>
      </c>
      <c r="C22" s="4">
        <v>12449</v>
      </c>
      <c r="D22" s="4">
        <v>2015</v>
      </c>
      <c r="E22" s="4" t="s">
        <v>47</v>
      </c>
      <c r="F22" s="4" t="s">
        <v>24</v>
      </c>
      <c r="G22" s="4" t="s">
        <v>49</v>
      </c>
      <c r="H22" s="4">
        <v>1250</v>
      </c>
      <c r="I22" s="5">
        <v>45199</v>
      </c>
      <c r="J22" s="4"/>
      <c r="K22" s="4"/>
      <c r="L22" s="18"/>
    </row>
    <row r="23" spans="1:12" x14ac:dyDescent="0.25">
      <c r="A23" s="17">
        <f t="shared" si="0"/>
        <v>22</v>
      </c>
      <c r="B23" s="4" t="s">
        <v>11</v>
      </c>
      <c r="C23" s="4">
        <v>13725</v>
      </c>
      <c r="D23" s="4">
        <v>2015</v>
      </c>
      <c r="E23" s="4" t="s">
        <v>47</v>
      </c>
      <c r="F23" s="4" t="s">
        <v>24</v>
      </c>
      <c r="G23" s="4" t="s">
        <v>49</v>
      </c>
      <c r="H23" s="4">
        <v>1250</v>
      </c>
      <c r="I23" s="5">
        <v>45199</v>
      </c>
      <c r="J23" s="4"/>
      <c r="K23" s="4"/>
      <c r="L23" s="18"/>
    </row>
    <row r="24" spans="1:12" x14ac:dyDescent="0.25">
      <c r="A24" s="17">
        <f t="shared" si="0"/>
        <v>23</v>
      </c>
      <c r="B24" s="4" t="s">
        <v>11</v>
      </c>
      <c r="C24" s="4">
        <v>13741</v>
      </c>
      <c r="D24" s="4">
        <v>2015</v>
      </c>
      <c r="E24" s="4" t="s">
        <v>47</v>
      </c>
      <c r="F24" s="4" t="s">
        <v>24</v>
      </c>
      <c r="G24" s="4" t="s">
        <v>49</v>
      </c>
      <c r="H24" s="4">
        <v>1250</v>
      </c>
      <c r="I24" s="5">
        <v>45199</v>
      </c>
      <c r="J24" s="4"/>
      <c r="K24" s="4"/>
      <c r="L24" s="18"/>
    </row>
    <row r="25" spans="1:12" x14ac:dyDescent="0.25">
      <c r="A25" s="17">
        <f t="shared" si="0"/>
        <v>24</v>
      </c>
      <c r="B25" s="4" t="s">
        <v>11</v>
      </c>
      <c r="C25" s="4">
        <v>13756</v>
      </c>
      <c r="D25" s="4">
        <v>2015</v>
      </c>
      <c r="E25" s="4" t="s">
        <v>47</v>
      </c>
      <c r="F25" s="4" t="s">
        <v>24</v>
      </c>
      <c r="G25" s="4" t="s">
        <v>49</v>
      </c>
      <c r="H25" s="4">
        <v>1250</v>
      </c>
      <c r="I25" s="5">
        <v>45199</v>
      </c>
      <c r="J25" s="4"/>
      <c r="K25" s="4"/>
      <c r="L25" s="18"/>
    </row>
    <row r="26" spans="1:12" x14ac:dyDescent="0.25">
      <c r="A26" s="17">
        <f t="shared" si="0"/>
        <v>25</v>
      </c>
      <c r="B26" s="4" t="s">
        <v>11</v>
      </c>
      <c r="C26" s="4">
        <v>13762</v>
      </c>
      <c r="D26" s="4">
        <v>2015</v>
      </c>
      <c r="E26" s="4" t="s">
        <v>47</v>
      </c>
      <c r="F26" s="4" t="s">
        <v>24</v>
      </c>
      <c r="G26" s="4" t="s">
        <v>49</v>
      </c>
      <c r="H26" s="4">
        <v>1250</v>
      </c>
      <c r="I26" s="5">
        <v>45199</v>
      </c>
      <c r="J26" s="4"/>
      <c r="K26" s="4"/>
      <c r="L26" s="18"/>
    </row>
    <row r="27" spans="1:12" x14ac:dyDescent="0.25">
      <c r="A27" s="17">
        <f t="shared" si="0"/>
        <v>26</v>
      </c>
      <c r="B27" s="4" t="s">
        <v>11</v>
      </c>
      <c r="C27" s="4">
        <v>18070</v>
      </c>
      <c r="D27" s="4">
        <v>2015</v>
      </c>
      <c r="E27" s="4" t="s">
        <v>47</v>
      </c>
      <c r="F27" s="4" t="s">
        <v>24</v>
      </c>
      <c r="G27" s="4" t="s">
        <v>16</v>
      </c>
      <c r="H27" s="4">
        <v>5000</v>
      </c>
      <c r="I27" s="5">
        <v>45199</v>
      </c>
      <c r="J27" s="4"/>
      <c r="K27" s="4"/>
      <c r="L27" s="18"/>
    </row>
    <row r="28" spans="1:12" x14ac:dyDescent="0.25">
      <c r="A28" s="17">
        <f t="shared" si="0"/>
        <v>27</v>
      </c>
      <c r="B28" s="4" t="s">
        <v>11</v>
      </c>
      <c r="C28" s="4">
        <v>30935</v>
      </c>
      <c r="D28" s="4">
        <v>2015</v>
      </c>
      <c r="E28" s="4" t="s">
        <v>47</v>
      </c>
      <c r="F28" s="5" t="s">
        <v>24</v>
      </c>
      <c r="G28" s="4" t="s">
        <v>14</v>
      </c>
      <c r="H28" s="4">
        <v>5000</v>
      </c>
      <c r="I28" s="5">
        <v>45199</v>
      </c>
      <c r="J28" s="4"/>
      <c r="K28" s="4"/>
      <c r="L28" s="18"/>
    </row>
    <row r="29" spans="1:12" x14ac:dyDescent="0.25">
      <c r="A29" s="17">
        <f t="shared" si="0"/>
        <v>28</v>
      </c>
      <c r="B29" s="4" t="s">
        <v>11</v>
      </c>
      <c r="C29" s="4">
        <v>36565</v>
      </c>
      <c r="D29" s="4">
        <v>2015</v>
      </c>
      <c r="E29" s="4" t="s">
        <v>47</v>
      </c>
      <c r="F29" s="4" t="s">
        <v>24</v>
      </c>
      <c r="G29" s="4" t="s">
        <v>51</v>
      </c>
      <c r="H29" s="4">
        <v>1250</v>
      </c>
      <c r="I29" s="5">
        <v>45199</v>
      </c>
      <c r="J29" s="4"/>
      <c r="K29" s="4"/>
      <c r="L29" s="18"/>
    </row>
    <row r="30" spans="1:12" x14ac:dyDescent="0.25">
      <c r="A30" s="17">
        <f t="shared" si="0"/>
        <v>29</v>
      </c>
      <c r="B30" s="4" t="s">
        <v>11</v>
      </c>
      <c r="C30" s="4">
        <v>37702</v>
      </c>
      <c r="D30" s="4">
        <v>2015</v>
      </c>
      <c r="E30" s="4" t="s">
        <v>47</v>
      </c>
      <c r="F30" s="4" t="s">
        <v>24</v>
      </c>
      <c r="G30" s="4" t="s">
        <v>31</v>
      </c>
      <c r="H30" s="4">
        <v>5000</v>
      </c>
      <c r="I30" s="5">
        <v>45199</v>
      </c>
      <c r="J30" s="4"/>
      <c r="K30" s="4"/>
      <c r="L30" s="18"/>
    </row>
    <row r="31" spans="1:12" x14ac:dyDescent="0.25">
      <c r="A31" s="17">
        <f t="shared" si="0"/>
        <v>30</v>
      </c>
      <c r="B31" s="4" t="s">
        <v>20</v>
      </c>
      <c r="C31" s="4">
        <v>764</v>
      </c>
      <c r="D31" s="4">
        <v>2016</v>
      </c>
      <c r="E31" s="4" t="s">
        <v>47</v>
      </c>
      <c r="F31" s="4" t="s">
        <v>24</v>
      </c>
      <c r="G31" s="4" t="s">
        <v>23</v>
      </c>
      <c r="H31" s="4">
        <v>1250</v>
      </c>
      <c r="I31" s="5">
        <v>45199</v>
      </c>
      <c r="J31" s="4"/>
      <c r="K31" s="4"/>
      <c r="L31" s="18"/>
    </row>
    <row r="32" spans="1:12" x14ac:dyDescent="0.25">
      <c r="A32" s="17">
        <f t="shared" si="0"/>
        <v>31</v>
      </c>
      <c r="B32" s="4" t="s">
        <v>11</v>
      </c>
      <c r="C32" s="4">
        <v>46785</v>
      </c>
      <c r="D32" s="4">
        <v>2016</v>
      </c>
      <c r="E32" s="4" t="s">
        <v>47</v>
      </c>
      <c r="F32" s="4" t="s">
        <v>24</v>
      </c>
      <c r="G32" s="4" t="s">
        <v>14</v>
      </c>
      <c r="H32" s="4">
        <v>5000</v>
      </c>
      <c r="I32" s="5">
        <v>45199</v>
      </c>
      <c r="J32" s="4"/>
      <c r="K32" s="4"/>
      <c r="L32" s="18"/>
    </row>
    <row r="33" spans="1:12" x14ac:dyDescent="0.25">
      <c r="A33" s="17">
        <f t="shared" si="0"/>
        <v>32</v>
      </c>
      <c r="B33" s="4" t="s">
        <v>30</v>
      </c>
      <c r="C33" s="4">
        <v>44</v>
      </c>
      <c r="D33" s="4">
        <v>2017</v>
      </c>
      <c r="E33" s="4" t="s">
        <v>47</v>
      </c>
      <c r="F33" s="4" t="s">
        <v>24</v>
      </c>
      <c r="G33" s="4" t="s">
        <v>14</v>
      </c>
      <c r="H33" s="4">
        <v>5000</v>
      </c>
      <c r="I33" s="5">
        <v>45199</v>
      </c>
      <c r="J33" s="4"/>
      <c r="K33" s="4"/>
      <c r="L33" s="18"/>
    </row>
    <row r="34" spans="1:12" x14ac:dyDescent="0.25">
      <c r="A34" s="17">
        <f t="shared" si="0"/>
        <v>33</v>
      </c>
      <c r="B34" s="4" t="s">
        <v>11</v>
      </c>
      <c r="C34" s="4">
        <v>22189</v>
      </c>
      <c r="D34" s="4">
        <v>2017</v>
      </c>
      <c r="E34" s="4" t="s">
        <v>47</v>
      </c>
      <c r="F34" s="4" t="s">
        <v>24</v>
      </c>
      <c r="G34" s="4" t="s">
        <v>14</v>
      </c>
      <c r="H34" s="4">
        <v>5000</v>
      </c>
      <c r="I34" s="5">
        <v>45199</v>
      </c>
      <c r="J34" s="4"/>
      <c r="K34" s="4"/>
      <c r="L34" s="18"/>
    </row>
    <row r="35" spans="1:12" x14ac:dyDescent="0.25">
      <c r="A35" s="17">
        <f t="shared" si="0"/>
        <v>34</v>
      </c>
      <c r="B35" s="4" t="s">
        <v>11</v>
      </c>
      <c r="C35" s="4">
        <v>22683</v>
      </c>
      <c r="D35" s="4">
        <v>2017</v>
      </c>
      <c r="E35" s="4" t="s">
        <v>47</v>
      </c>
      <c r="F35" s="4" t="s">
        <v>24</v>
      </c>
      <c r="G35" s="4" t="s">
        <v>38</v>
      </c>
      <c r="H35" s="4">
        <v>5000</v>
      </c>
      <c r="I35" s="5">
        <v>45199</v>
      </c>
      <c r="J35" s="4"/>
      <c r="K35" s="4"/>
      <c r="L35" s="18"/>
    </row>
    <row r="36" spans="1:12" x14ac:dyDescent="0.25">
      <c r="A36" s="17">
        <f t="shared" si="0"/>
        <v>35</v>
      </c>
      <c r="B36" s="4" t="s">
        <v>11</v>
      </c>
      <c r="C36" s="4">
        <v>24211</v>
      </c>
      <c r="D36" s="4">
        <v>2017</v>
      </c>
      <c r="E36" s="4" t="s">
        <v>47</v>
      </c>
      <c r="F36" s="4" t="s">
        <v>24</v>
      </c>
      <c r="G36" s="4" t="s">
        <v>31</v>
      </c>
      <c r="H36" s="4">
        <v>5000</v>
      </c>
      <c r="I36" s="5">
        <v>45199</v>
      </c>
      <c r="J36" s="4"/>
      <c r="K36" s="4"/>
      <c r="L36" s="18"/>
    </row>
    <row r="37" spans="1:12" x14ac:dyDescent="0.25">
      <c r="A37" s="17">
        <f t="shared" si="0"/>
        <v>36</v>
      </c>
      <c r="B37" s="4" t="s">
        <v>11</v>
      </c>
      <c r="C37" s="4">
        <v>2789</v>
      </c>
      <c r="D37" s="4">
        <v>2019</v>
      </c>
      <c r="E37" s="4" t="s">
        <v>47</v>
      </c>
      <c r="F37" s="4" t="s">
        <v>43</v>
      </c>
      <c r="G37" s="4" t="s">
        <v>34</v>
      </c>
      <c r="H37" s="4">
        <v>10000</v>
      </c>
      <c r="I37" s="5">
        <v>45199</v>
      </c>
      <c r="J37" s="4"/>
      <c r="K37" s="4"/>
      <c r="L37" s="18"/>
    </row>
    <row r="38" spans="1:12" x14ac:dyDescent="0.25">
      <c r="A38" s="17">
        <f t="shared" si="0"/>
        <v>37</v>
      </c>
      <c r="B38" s="4" t="s">
        <v>11</v>
      </c>
      <c r="C38" s="4">
        <v>6187</v>
      </c>
      <c r="D38" s="4">
        <v>2021</v>
      </c>
      <c r="E38" s="4" t="s">
        <v>47</v>
      </c>
      <c r="F38" s="4" t="s">
        <v>24</v>
      </c>
      <c r="G38" s="4" t="s">
        <v>18</v>
      </c>
      <c r="H38" s="4">
        <v>5000</v>
      </c>
      <c r="I38" s="5">
        <v>45199</v>
      </c>
      <c r="J38" s="4"/>
      <c r="K38" s="4"/>
      <c r="L38" s="18"/>
    </row>
    <row r="39" spans="1:12" x14ac:dyDescent="0.25">
      <c r="A39" s="17">
        <f t="shared" si="0"/>
        <v>38</v>
      </c>
      <c r="B39" s="4" t="s">
        <v>11</v>
      </c>
      <c r="C39" s="4">
        <v>1859</v>
      </c>
      <c r="D39" s="4">
        <v>2022</v>
      </c>
      <c r="E39" s="4" t="s">
        <v>47</v>
      </c>
      <c r="F39" s="4" t="s">
        <v>44</v>
      </c>
      <c r="G39" s="4" t="s">
        <v>23</v>
      </c>
      <c r="H39" s="4">
        <v>10000</v>
      </c>
      <c r="I39" s="5">
        <v>45199</v>
      </c>
      <c r="J39" s="4"/>
      <c r="K39" s="4"/>
      <c r="L39" s="18"/>
    </row>
    <row r="40" spans="1:12" x14ac:dyDescent="0.25">
      <c r="A40" s="17">
        <f t="shared" si="0"/>
        <v>39</v>
      </c>
      <c r="B40" s="4" t="s">
        <v>11</v>
      </c>
      <c r="C40" s="4">
        <v>11721</v>
      </c>
      <c r="D40" s="4">
        <v>2022</v>
      </c>
      <c r="E40" s="4" t="s">
        <v>47</v>
      </c>
      <c r="F40" s="4" t="s">
        <v>24</v>
      </c>
      <c r="G40" s="4" t="s">
        <v>50</v>
      </c>
      <c r="H40" s="4">
        <v>5000</v>
      </c>
      <c r="I40" s="5">
        <v>45199</v>
      </c>
      <c r="J40" s="4"/>
      <c r="K40" s="4"/>
      <c r="L40" s="18"/>
    </row>
    <row r="41" spans="1:12" x14ac:dyDescent="0.25">
      <c r="A41" s="17">
        <f t="shared" si="0"/>
        <v>40</v>
      </c>
      <c r="B41" s="4" t="s">
        <v>11</v>
      </c>
      <c r="C41" s="4">
        <v>14253</v>
      </c>
      <c r="D41" s="4">
        <v>2022</v>
      </c>
      <c r="E41" s="4" t="s">
        <v>47</v>
      </c>
      <c r="F41" s="4" t="s">
        <v>24</v>
      </c>
      <c r="G41" s="4" t="s">
        <v>50</v>
      </c>
      <c r="H41" s="4">
        <v>5000</v>
      </c>
      <c r="I41" s="5">
        <v>45199</v>
      </c>
      <c r="J41" s="4"/>
      <c r="K41" s="4"/>
      <c r="L41" s="18"/>
    </row>
    <row r="42" spans="1:12" x14ac:dyDescent="0.25">
      <c r="A42" s="17">
        <f t="shared" si="0"/>
        <v>41</v>
      </c>
      <c r="B42" s="4" t="s">
        <v>11</v>
      </c>
      <c r="C42" s="4">
        <v>18911</v>
      </c>
      <c r="D42" s="4">
        <v>2022</v>
      </c>
      <c r="E42" s="4" t="s">
        <v>47</v>
      </c>
      <c r="F42" s="4" t="s">
        <v>24</v>
      </c>
      <c r="G42" s="4" t="s">
        <v>49</v>
      </c>
      <c r="H42" s="4">
        <v>5000</v>
      </c>
      <c r="I42" s="5">
        <v>45199</v>
      </c>
      <c r="J42" s="4"/>
      <c r="K42" s="4"/>
      <c r="L42" s="18"/>
    </row>
    <row r="43" spans="1:12" x14ac:dyDescent="0.25">
      <c r="A43" s="17">
        <f t="shared" si="0"/>
        <v>42</v>
      </c>
      <c r="B43" s="4" t="s">
        <v>11</v>
      </c>
      <c r="C43" s="4">
        <v>18913</v>
      </c>
      <c r="D43" s="4">
        <v>2022</v>
      </c>
      <c r="E43" s="4" t="s">
        <v>47</v>
      </c>
      <c r="F43" s="4" t="s">
        <v>24</v>
      </c>
      <c r="G43" s="4" t="s">
        <v>49</v>
      </c>
      <c r="H43" s="4">
        <v>5000</v>
      </c>
      <c r="I43" s="5">
        <v>45199</v>
      </c>
      <c r="J43" s="4"/>
      <c r="K43" s="4"/>
      <c r="L43" s="18"/>
    </row>
    <row r="44" spans="1:12" x14ac:dyDescent="0.25">
      <c r="A44" s="17">
        <f t="shared" si="0"/>
        <v>43</v>
      </c>
      <c r="B44" s="4" t="s">
        <v>11</v>
      </c>
      <c r="C44" s="4">
        <v>26163</v>
      </c>
      <c r="D44" s="4">
        <v>2022</v>
      </c>
      <c r="E44" s="4" t="s">
        <v>47</v>
      </c>
      <c r="F44" s="4" t="s">
        <v>24</v>
      </c>
      <c r="G44" s="4" t="s">
        <v>19</v>
      </c>
      <c r="H44" s="4">
        <v>5000</v>
      </c>
      <c r="I44" s="5">
        <v>45199</v>
      </c>
      <c r="J44" s="4"/>
      <c r="K44" s="4"/>
      <c r="L44" s="18"/>
    </row>
    <row r="45" spans="1:12" x14ac:dyDescent="0.25">
      <c r="A45" s="17">
        <f t="shared" si="0"/>
        <v>44</v>
      </c>
      <c r="B45" s="4" t="s">
        <v>11</v>
      </c>
      <c r="C45" s="4">
        <v>26586</v>
      </c>
      <c r="D45" s="4">
        <v>2022</v>
      </c>
      <c r="E45" s="4" t="s">
        <v>47</v>
      </c>
      <c r="F45" s="4" t="s">
        <v>25</v>
      </c>
      <c r="G45" s="4" t="s">
        <v>15</v>
      </c>
      <c r="H45" s="4">
        <v>2500</v>
      </c>
      <c r="I45" s="5">
        <v>45199</v>
      </c>
      <c r="J45" s="4"/>
      <c r="K45" s="4"/>
      <c r="L45" s="18"/>
    </row>
    <row r="46" spans="1:12" x14ac:dyDescent="0.25">
      <c r="A46" s="17">
        <f t="shared" si="0"/>
        <v>45</v>
      </c>
      <c r="B46" s="4" t="s">
        <v>11</v>
      </c>
      <c r="C46" s="4">
        <v>27367</v>
      </c>
      <c r="D46" s="4">
        <v>2022</v>
      </c>
      <c r="E46" s="4" t="s">
        <v>47</v>
      </c>
      <c r="F46" s="4" t="s">
        <v>36</v>
      </c>
      <c r="G46" s="4" t="s">
        <v>51</v>
      </c>
      <c r="H46" s="4">
        <v>10000</v>
      </c>
      <c r="I46" s="5">
        <v>45199</v>
      </c>
      <c r="J46" s="4"/>
      <c r="K46" s="4"/>
      <c r="L46" s="18"/>
    </row>
    <row r="47" spans="1:12" x14ac:dyDescent="0.25">
      <c r="A47" s="17">
        <f t="shared" si="0"/>
        <v>46</v>
      </c>
      <c r="B47" s="4" t="s">
        <v>27</v>
      </c>
      <c r="C47" s="4">
        <v>839</v>
      </c>
      <c r="D47" s="4">
        <v>2023</v>
      </c>
      <c r="E47" s="4" t="s">
        <v>47</v>
      </c>
      <c r="F47" s="4" t="s">
        <v>25</v>
      </c>
      <c r="G47" s="4" t="s">
        <v>18</v>
      </c>
      <c r="H47" s="4">
        <v>2500</v>
      </c>
      <c r="I47" s="5">
        <v>45199</v>
      </c>
      <c r="J47" s="4"/>
      <c r="K47" s="4"/>
      <c r="L47" s="18"/>
    </row>
    <row r="48" spans="1:12" x14ac:dyDescent="0.25">
      <c r="A48" s="17">
        <f t="shared" si="0"/>
        <v>47</v>
      </c>
      <c r="B48" s="4" t="s">
        <v>27</v>
      </c>
      <c r="C48" s="4">
        <v>924</v>
      </c>
      <c r="D48" s="4">
        <v>2023</v>
      </c>
      <c r="E48" s="4" t="s">
        <v>47</v>
      </c>
      <c r="F48" s="4" t="s">
        <v>25</v>
      </c>
      <c r="G48" s="4" t="s">
        <v>31</v>
      </c>
      <c r="H48" s="4">
        <v>2500</v>
      </c>
      <c r="I48" s="5">
        <v>45199</v>
      </c>
      <c r="J48" s="4"/>
      <c r="K48" s="4"/>
      <c r="L48" s="18"/>
    </row>
    <row r="49" spans="1:12" x14ac:dyDescent="0.25">
      <c r="A49" s="17">
        <f t="shared" si="0"/>
        <v>48</v>
      </c>
      <c r="B49" s="4" t="s">
        <v>20</v>
      </c>
      <c r="C49" s="4">
        <v>1595</v>
      </c>
      <c r="D49" s="4">
        <v>2023</v>
      </c>
      <c r="E49" s="4" t="s">
        <v>47</v>
      </c>
      <c r="F49" s="4" t="s">
        <v>36</v>
      </c>
      <c r="G49" s="4" t="s">
        <v>34</v>
      </c>
      <c r="H49" s="4">
        <v>10000</v>
      </c>
      <c r="I49" s="5">
        <v>45199</v>
      </c>
      <c r="J49" s="4"/>
      <c r="K49" s="4"/>
      <c r="L49" s="18"/>
    </row>
    <row r="50" spans="1:12" x14ac:dyDescent="0.25">
      <c r="A50" s="17">
        <f t="shared" si="0"/>
        <v>49</v>
      </c>
      <c r="B50" s="4" t="s">
        <v>20</v>
      </c>
      <c r="C50" s="4">
        <v>1697</v>
      </c>
      <c r="D50" s="4">
        <v>2023</v>
      </c>
      <c r="E50" s="4" t="s">
        <v>47</v>
      </c>
      <c r="F50" s="4" t="s">
        <v>36</v>
      </c>
      <c r="G50" s="4" t="s">
        <v>17</v>
      </c>
      <c r="H50" s="4">
        <v>10000</v>
      </c>
      <c r="I50" s="5">
        <v>45199</v>
      </c>
      <c r="J50" s="4"/>
      <c r="K50" s="4"/>
      <c r="L50" s="18"/>
    </row>
    <row r="51" spans="1:12" x14ac:dyDescent="0.25">
      <c r="A51" s="17">
        <f t="shared" si="0"/>
        <v>50</v>
      </c>
      <c r="B51" s="4" t="s">
        <v>11</v>
      </c>
      <c r="C51" s="4">
        <v>5996</v>
      </c>
      <c r="D51" s="4">
        <v>2023</v>
      </c>
      <c r="E51" s="4" t="s">
        <v>47</v>
      </c>
      <c r="F51" s="4" t="s">
        <v>35</v>
      </c>
      <c r="G51" s="4" t="s">
        <v>51</v>
      </c>
      <c r="H51" s="4">
        <v>10000</v>
      </c>
      <c r="I51" s="5">
        <v>45199</v>
      </c>
      <c r="J51" s="4"/>
      <c r="K51" s="4"/>
      <c r="L51" s="18"/>
    </row>
    <row r="52" spans="1:12" x14ac:dyDescent="0.25">
      <c r="A52" s="17">
        <f t="shared" si="0"/>
        <v>51</v>
      </c>
      <c r="B52" s="4" t="s">
        <v>11</v>
      </c>
      <c r="C52" s="4">
        <v>6992</v>
      </c>
      <c r="D52" s="4">
        <v>2023</v>
      </c>
      <c r="E52" s="4" t="s">
        <v>47</v>
      </c>
      <c r="F52" s="4" t="s">
        <v>36</v>
      </c>
      <c r="G52" s="4" t="s">
        <v>26</v>
      </c>
      <c r="H52" s="4">
        <v>10000</v>
      </c>
      <c r="I52" s="5">
        <v>45199</v>
      </c>
      <c r="J52" s="4"/>
      <c r="K52" s="4"/>
      <c r="L52" s="18"/>
    </row>
    <row r="53" spans="1:12" x14ac:dyDescent="0.25">
      <c r="A53" s="17">
        <f t="shared" si="0"/>
        <v>52</v>
      </c>
      <c r="B53" s="4" t="s">
        <v>11</v>
      </c>
      <c r="C53" s="4">
        <v>9273</v>
      </c>
      <c r="D53" s="4">
        <v>2023</v>
      </c>
      <c r="E53" s="4" t="s">
        <v>47</v>
      </c>
      <c r="F53" s="4" t="s">
        <v>35</v>
      </c>
      <c r="G53" s="4" t="s">
        <v>17</v>
      </c>
      <c r="H53" s="4">
        <v>10000</v>
      </c>
      <c r="I53" s="5">
        <v>45199</v>
      </c>
      <c r="J53" s="4"/>
      <c r="K53" s="4"/>
      <c r="L53" s="18"/>
    </row>
    <row r="54" spans="1:12" x14ac:dyDescent="0.25">
      <c r="A54" s="17">
        <f t="shared" si="0"/>
        <v>53</v>
      </c>
      <c r="B54" s="4" t="s">
        <v>11</v>
      </c>
      <c r="C54" s="4">
        <v>11646</v>
      </c>
      <c r="D54" s="4">
        <v>2023</v>
      </c>
      <c r="E54" s="4" t="s">
        <v>47</v>
      </c>
      <c r="F54" s="4" t="s">
        <v>25</v>
      </c>
      <c r="G54" s="4" t="s">
        <v>23</v>
      </c>
      <c r="H54" s="4">
        <v>2500</v>
      </c>
      <c r="I54" s="5">
        <v>45199</v>
      </c>
      <c r="J54" s="4"/>
      <c r="K54" s="4"/>
      <c r="L54" s="18"/>
    </row>
    <row r="55" spans="1:12" x14ac:dyDescent="0.25">
      <c r="A55" s="17">
        <f t="shared" si="0"/>
        <v>54</v>
      </c>
      <c r="B55" s="4" t="s">
        <v>11</v>
      </c>
      <c r="C55" s="4">
        <v>11957</v>
      </c>
      <c r="D55" s="4">
        <v>2023</v>
      </c>
      <c r="E55" s="4" t="s">
        <v>47</v>
      </c>
      <c r="F55" s="4" t="s">
        <v>36</v>
      </c>
      <c r="G55" s="4" t="s">
        <v>34</v>
      </c>
      <c r="H55" s="4">
        <v>10000</v>
      </c>
      <c r="I55" s="5">
        <v>45199</v>
      </c>
      <c r="J55" s="4"/>
      <c r="K55" s="4"/>
      <c r="L55" s="18"/>
    </row>
    <row r="56" spans="1:12" x14ac:dyDescent="0.25">
      <c r="A56" s="17">
        <f t="shared" si="0"/>
        <v>55</v>
      </c>
      <c r="B56" s="4" t="s">
        <v>11</v>
      </c>
      <c r="C56" s="4">
        <v>11971</v>
      </c>
      <c r="D56" s="4">
        <v>2023</v>
      </c>
      <c r="E56" s="4" t="s">
        <v>47</v>
      </c>
      <c r="F56" s="4" t="s">
        <v>36</v>
      </c>
      <c r="G56" s="4" t="s">
        <v>18</v>
      </c>
      <c r="H56" s="4">
        <v>10000</v>
      </c>
      <c r="I56" s="5">
        <v>45199</v>
      </c>
      <c r="J56" s="4"/>
      <c r="K56" s="4"/>
      <c r="L56" s="18"/>
    </row>
    <row r="57" spans="1:12" x14ac:dyDescent="0.25">
      <c r="A57" s="17">
        <f t="shared" si="0"/>
        <v>56</v>
      </c>
      <c r="B57" s="4" t="s">
        <v>11</v>
      </c>
      <c r="C57" s="4">
        <v>12256</v>
      </c>
      <c r="D57" s="4">
        <v>2023</v>
      </c>
      <c r="E57" s="4" t="s">
        <v>47</v>
      </c>
      <c r="F57" s="4" t="s">
        <v>35</v>
      </c>
      <c r="G57" s="4" t="s">
        <v>15</v>
      </c>
      <c r="H57" s="4">
        <v>10000</v>
      </c>
      <c r="I57" s="5">
        <v>45199</v>
      </c>
      <c r="J57" s="4"/>
      <c r="K57" s="4"/>
      <c r="L57" s="18"/>
    </row>
    <row r="58" spans="1:12" x14ac:dyDescent="0.25">
      <c r="A58" s="17">
        <f t="shared" si="0"/>
        <v>57</v>
      </c>
      <c r="B58" s="4" t="s">
        <v>11</v>
      </c>
      <c r="C58" s="4">
        <v>13315</v>
      </c>
      <c r="D58" s="4">
        <v>2023</v>
      </c>
      <c r="E58" s="4" t="s">
        <v>47</v>
      </c>
      <c r="F58" s="4" t="s">
        <v>36</v>
      </c>
      <c r="G58" s="4" t="s">
        <v>22</v>
      </c>
      <c r="H58" s="4">
        <v>10000</v>
      </c>
      <c r="I58" s="5">
        <v>45199</v>
      </c>
      <c r="J58" s="4"/>
      <c r="K58" s="4"/>
      <c r="L58" s="18"/>
    </row>
    <row r="59" spans="1:12" x14ac:dyDescent="0.25">
      <c r="A59" s="17">
        <f t="shared" si="0"/>
        <v>58</v>
      </c>
      <c r="B59" s="4" t="s">
        <v>11</v>
      </c>
      <c r="C59" s="4">
        <v>13835</v>
      </c>
      <c r="D59" s="4">
        <v>2023</v>
      </c>
      <c r="E59" s="4" t="s">
        <v>47</v>
      </c>
      <c r="F59" s="4" t="s">
        <v>36</v>
      </c>
      <c r="G59" s="4" t="s">
        <v>15</v>
      </c>
      <c r="H59" s="4">
        <v>10000</v>
      </c>
      <c r="I59" s="5">
        <v>45199</v>
      </c>
      <c r="J59" s="4"/>
      <c r="K59" s="4"/>
      <c r="L59" s="18"/>
    </row>
    <row r="60" spans="1:12" x14ac:dyDescent="0.25">
      <c r="A60" s="17">
        <f t="shared" si="0"/>
        <v>59</v>
      </c>
      <c r="B60" s="4" t="s">
        <v>11</v>
      </c>
      <c r="C60" s="4">
        <v>14369</v>
      </c>
      <c r="D60" s="4">
        <v>2023</v>
      </c>
      <c r="E60" s="4" t="s">
        <v>47</v>
      </c>
      <c r="F60" s="4" t="s">
        <v>36</v>
      </c>
      <c r="G60" s="4" t="s">
        <v>18</v>
      </c>
      <c r="H60" s="4">
        <v>10000</v>
      </c>
      <c r="I60" s="5">
        <v>45199</v>
      </c>
      <c r="J60" s="4"/>
      <c r="K60" s="4"/>
      <c r="L60" s="18"/>
    </row>
    <row r="61" spans="1:12" x14ac:dyDescent="0.25">
      <c r="A61" s="17">
        <f t="shared" si="0"/>
        <v>60</v>
      </c>
      <c r="B61" s="4" t="s">
        <v>11</v>
      </c>
      <c r="C61" s="4">
        <v>15253</v>
      </c>
      <c r="D61" s="4">
        <v>2023</v>
      </c>
      <c r="E61" s="4" t="s">
        <v>47</v>
      </c>
      <c r="F61" s="4" t="s">
        <v>36</v>
      </c>
      <c r="G61" s="4" t="s">
        <v>18</v>
      </c>
      <c r="H61" s="4">
        <v>10000</v>
      </c>
      <c r="I61" s="5">
        <v>45199</v>
      </c>
      <c r="J61" s="4"/>
      <c r="K61" s="4"/>
      <c r="L61" s="18"/>
    </row>
    <row r="62" spans="1:12" x14ac:dyDescent="0.25">
      <c r="A62" s="17">
        <f t="shared" si="0"/>
        <v>61</v>
      </c>
      <c r="B62" s="4" t="s">
        <v>11</v>
      </c>
      <c r="C62" s="4">
        <v>17505</v>
      </c>
      <c r="D62" s="4">
        <v>2023</v>
      </c>
      <c r="E62" s="4" t="s">
        <v>47</v>
      </c>
      <c r="F62" s="4" t="s">
        <v>36</v>
      </c>
      <c r="G62" s="4" t="s">
        <v>32</v>
      </c>
      <c r="H62" s="4">
        <v>10000</v>
      </c>
      <c r="I62" s="5">
        <v>45199</v>
      </c>
      <c r="J62" s="4"/>
      <c r="K62" s="4"/>
      <c r="L62" s="18"/>
    </row>
    <row r="63" spans="1:12" x14ac:dyDescent="0.25">
      <c r="A63" s="17">
        <f t="shared" si="0"/>
        <v>62</v>
      </c>
      <c r="B63" s="4" t="s">
        <v>11</v>
      </c>
      <c r="C63" s="4">
        <v>17672</v>
      </c>
      <c r="D63" s="4">
        <v>2023</v>
      </c>
      <c r="E63" s="4" t="s">
        <v>47</v>
      </c>
      <c r="F63" s="4" t="s">
        <v>36</v>
      </c>
      <c r="G63" s="4" t="s">
        <v>18</v>
      </c>
      <c r="H63" s="4">
        <v>10000</v>
      </c>
      <c r="I63" s="5">
        <v>45199</v>
      </c>
      <c r="J63" s="4"/>
      <c r="K63" s="4"/>
      <c r="L63" s="18"/>
    </row>
    <row r="64" spans="1:12" x14ac:dyDescent="0.25">
      <c r="A64" s="17">
        <f t="shared" si="0"/>
        <v>63</v>
      </c>
      <c r="B64" s="4" t="s">
        <v>11</v>
      </c>
      <c r="C64" s="4">
        <v>18132</v>
      </c>
      <c r="D64" s="4">
        <v>2023</v>
      </c>
      <c r="E64" s="4" t="s">
        <v>47</v>
      </c>
      <c r="F64" s="4" t="s">
        <v>36</v>
      </c>
      <c r="G64" s="4" t="s">
        <v>34</v>
      </c>
      <c r="H64" s="4">
        <v>10000</v>
      </c>
      <c r="I64" s="5">
        <v>45199</v>
      </c>
      <c r="J64" s="4"/>
      <c r="K64" s="4"/>
      <c r="L64" s="18"/>
    </row>
    <row r="65" spans="1:12" x14ac:dyDescent="0.25">
      <c r="A65" s="17">
        <f t="shared" si="0"/>
        <v>64</v>
      </c>
      <c r="B65" s="4" t="s">
        <v>11</v>
      </c>
      <c r="C65" s="4">
        <v>18171</v>
      </c>
      <c r="D65" s="4">
        <v>2023</v>
      </c>
      <c r="E65" s="4" t="s">
        <v>47</v>
      </c>
      <c r="F65" s="4" t="s">
        <v>36</v>
      </c>
      <c r="G65" s="4" t="s">
        <v>34</v>
      </c>
      <c r="H65" s="4">
        <v>10000</v>
      </c>
      <c r="I65" s="5">
        <v>45199</v>
      </c>
      <c r="J65" s="4"/>
      <c r="K65" s="4"/>
      <c r="L65" s="18"/>
    </row>
    <row r="66" spans="1:12" x14ac:dyDescent="0.25">
      <c r="A66" s="17">
        <f t="shared" si="0"/>
        <v>65</v>
      </c>
      <c r="B66" s="4" t="s">
        <v>11</v>
      </c>
      <c r="C66" s="4">
        <v>18203</v>
      </c>
      <c r="D66" s="4">
        <v>2023</v>
      </c>
      <c r="E66" s="4" t="s">
        <v>47</v>
      </c>
      <c r="F66" s="4" t="s">
        <v>36</v>
      </c>
      <c r="G66" s="4" t="s">
        <v>34</v>
      </c>
      <c r="H66" s="4">
        <v>10000</v>
      </c>
      <c r="I66" s="5">
        <v>45199</v>
      </c>
      <c r="J66" s="4"/>
      <c r="K66" s="4"/>
      <c r="L66" s="18"/>
    </row>
    <row r="67" spans="1:12" x14ac:dyDescent="0.25">
      <c r="A67" s="17">
        <f t="shared" si="0"/>
        <v>66</v>
      </c>
      <c r="B67" s="4" t="s">
        <v>11</v>
      </c>
      <c r="C67" s="4">
        <v>18612</v>
      </c>
      <c r="D67" s="4">
        <v>2023</v>
      </c>
      <c r="E67" s="4" t="s">
        <v>47</v>
      </c>
      <c r="F67" s="4" t="s">
        <v>36</v>
      </c>
      <c r="G67" s="4" t="s">
        <v>18</v>
      </c>
      <c r="H67" s="4">
        <v>10000</v>
      </c>
      <c r="I67" s="5">
        <v>45199</v>
      </c>
      <c r="J67" s="4"/>
      <c r="K67" s="4"/>
      <c r="L67" s="18"/>
    </row>
    <row r="68" spans="1:12" x14ac:dyDescent="0.25">
      <c r="A68" s="17">
        <f t="shared" ref="A68:A131" si="1">A67+1</f>
        <v>67</v>
      </c>
      <c r="B68" s="4" t="s">
        <v>11</v>
      </c>
      <c r="C68" s="4">
        <v>20258</v>
      </c>
      <c r="D68" s="4">
        <v>2023</v>
      </c>
      <c r="E68" s="4" t="s">
        <v>47</v>
      </c>
      <c r="F68" s="4" t="s">
        <v>35</v>
      </c>
      <c r="G68" s="4" t="s">
        <v>15</v>
      </c>
      <c r="H68" s="4">
        <v>10000</v>
      </c>
      <c r="I68" s="5">
        <v>45199</v>
      </c>
      <c r="J68" s="4"/>
      <c r="K68" s="4"/>
      <c r="L68" s="18"/>
    </row>
    <row r="69" spans="1:12" x14ac:dyDescent="0.25">
      <c r="A69" s="17">
        <f t="shared" si="1"/>
        <v>68</v>
      </c>
      <c r="B69" s="4" t="s">
        <v>11</v>
      </c>
      <c r="C69" s="4">
        <v>20425</v>
      </c>
      <c r="D69" s="4">
        <v>2023</v>
      </c>
      <c r="E69" s="4" t="s">
        <v>47</v>
      </c>
      <c r="F69" s="4" t="s">
        <v>35</v>
      </c>
      <c r="G69" s="4" t="s">
        <v>39</v>
      </c>
      <c r="H69" s="4">
        <v>10000</v>
      </c>
      <c r="I69" s="5">
        <v>45199</v>
      </c>
      <c r="J69" s="4"/>
      <c r="K69" s="4"/>
      <c r="L69" s="18"/>
    </row>
    <row r="70" spans="1:12" x14ac:dyDescent="0.25">
      <c r="A70" s="17">
        <f t="shared" si="1"/>
        <v>69</v>
      </c>
      <c r="B70" s="4" t="s">
        <v>11</v>
      </c>
      <c r="C70" s="4">
        <v>20581</v>
      </c>
      <c r="D70" s="4">
        <v>2023</v>
      </c>
      <c r="E70" s="4" t="s">
        <v>47</v>
      </c>
      <c r="F70" s="4" t="s">
        <v>36</v>
      </c>
      <c r="G70" s="4" t="s">
        <v>14</v>
      </c>
      <c r="H70" s="4">
        <v>10000</v>
      </c>
      <c r="I70" s="5">
        <v>45199</v>
      </c>
      <c r="J70" s="4"/>
      <c r="K70" s="4"/>
      <c r="L70" s="18"/>
    </row>
    <row r="71" spans="1:12" x14ac:dyDescent="0.25">
      <c r="A71" s="17">
        <f t="shared" si="1"/>
        <v>70</v>
      </c>
      <c r="B71" s="4" t="s">
        <v>11</v>
      </c>
      <c r="C71" s="4">
        <v>20602</v>
      </c>
      <c r="D71" s="4">
        <v>2023</v>
      </c>
      <c r="E71" s="4" t="s">
        <v>47</v>
      </c>
      <c r="F71" s="4" t="s">
        <v>36</v>
      </c>
      <c r="G71" s="4" t="s">
        <v>32</v>
      </c>
      <c r="H71" s="4">
        <v>10000</v>
      </c>
      <c r="I71" s="5">
        <v>45199</v>
      </c>
      <c r="J71" s="4"/>
      <c r="K71" s="4"/>
      <c r="L71" s="18"/>
    </row>
    <row r="72" spans="1:12" x14ac:dyDescent="0.25">
      <c r="A72" s="17">
        <f t="shared" si="1"/>
        <v>71</v>
      </c>
      <c r="B72" s="4" t="s">
        <v>11</v>
      </c>
      <c r="C72" s="4">
        <v>20674</v>
      </c>
      <c r="D72" s="4">
        <v>2023</v>
      </c>
      <c r="E72" s="4" t="s">
        <v>47</v>
      </c>
      <c r="F72" s="4" t="s">
        <v>35</v>
      </c>
      <c r="G72" s="4" t="s">
        <v>34</v>
      </c>
      <c r="H72" s="4">
        <v>10000</v>
      </c>
      <c r="I72" s="5">
        <v>45199</v>
      </c>
      <c r="J72" s="4"/>
      <c r="K72" s="4"/>
      <c r="L72" s="18"/>
    </row>
    <row r="73" spans="1:12" x14ac:dyDescent="0.25">
      <c r="A73" s="17">
        <f t="shared" si="1"/>
        <v>72</v>
      </c>
      <c r="B73" s="4" t="s">
        <v>11</v>
      </c>
      <c r="C73" s="4">
        <v>20933</v>
      </c>
      <c r="D73" s="4">
        <v>2023</v>
      </c>
      <c r="E73" s="4" t="s">
        <v>47</v>
      </c>
      <c r="F73" s="4" t="s">
        <v>25</v>
      </c>
      <c r="G73" s="4" t="s">
        <v>18</v>
      </c>
      <c r="H73" s="4">
        <v>2500</v>
      </c>
      <c r="I73" s="5">
        <v>45199</v>
      </c>
      <c r="J73" s="4"/>
      <c r="K73" s="4"/>
      <c r="L73" s="18"/>
    </row>
    <row r="74" spans="1:12" x14ac:dyDescent="0.25">
      <c r="A74" s="17">
        <f t="shared" si="1"/>
        <v>73</v>
      </c>
      <c r="B74" s="4" t="s">
        <v>11</v>
      </c>
      <c r="C74" s="4">
        <v>21970</v>
      </c>
      <c r="D74" s="4">
        <v>2023</v>
      </c>
      <c r="E74" s="4" t="s">
        <v>47</v>
      </c>
      <c r="F74" s="4" t="s">
        <v>36</v>
      </c>
      <c r="G74" s="4" t="s">
        <v>13</v>
      </c>
      <c r="H74" s="4">
        <v>10000</v>
      </c>
      <c r="I74" s="5">
        <v>45199</v>
      </c>
      <c r="J74" s="4"/>
      <c r="K74" s="4"/>
      <c r="L74" s="18"/>
    </row>
    <row r="75" spans="1:12" x14ac:dyDescent="0.25">
      <c r="A75" s="17">
        <f t="shared" si="1"/>
        <v>74</v>
      </c>
      <c r="B75" s="4" t="s">
        <v>11</v>
      </c>
      <c r="C75" s="4">
        <v>22085</v>
      </c>
      <c r="D75" s="4">
        <v>2023</v>
      </c>
      <c r="E75" s="4" t="s">
        <v>47</v>
      </c>
      <c r="F75" s="4" t="s">
        <v>36</v>
      </c>
      <c r="G75" s="4" t="s">
        <v>22</v>
      </c>
      <c r="H75" s="4">
        <v>10000</v>
      </c>
      <c r="I75" s="5">
        <v>45199</v>
      </c>
      <c r="J75" s="4"/>
      <c r="K75" s="4"/>
      <c r="L75" s="18"/>
    </row>
    <row r="76" spans="1:12" x14ac:dyDescent="0.25">
      <c r="A76" s="17">
        <f t="shared" si="1"/>
        <v>75</v>
      </c>
      <c r="B76" s="4" t="s">
        <v>11</v>
      </c>
      <c r="C76" s="4">
        <v>22168</v>
      </c>
      <c r="D76" s="4">
        <v>2023</v>
      </c>
      <c r="E76" s="4" t="s">
        <v>47</v>
      </c>
      <c r="F76" s="4" t="s">
        <v>25</v>
      </c>
      <c r="G76" s="4" t="s">
        <v>15</v>
      </c>
      <c r="H76" s="4">
        <v>2500</v>
      </c>
      <c r="I76" s="5">
        <v>45199</v>
      </c>
      <c r="J76" s="4"/>
      <c r="K76" s="4"/>
      <c r="L76" s="18"/>
    </row>
    <row r="77" spans="1:12" x14ac:dyDescent="0.25">
      <c r="A77" s="17">
        <f t="shared" si="1"/>
        <v>76</v>
      </c>
      <c r="B77" s="4" t="s">
        <v>11</v>
      </c>
      <c r="C77" s="4">
        <v>23306</v>
      </c>
      <c r="D77" s="4">
        <v>2023</v>
      </c>
      <c r="E77" s="4" t="s">
        <v>47</v>
      </c>
      <c r="F77" s="4" t="s">
        <v>25</v>
      </c>
      <c r="G77" s="4" t="s">
        <v>34</v>
      </c>
      <c r="H77" s="4">
        <v>2500</v>
      </c>
      <c r="I77" s="5">
        <v>45199</v>
      </c>
      <c r="J77" s="4"/>
      <c r="K77" s="4"/>
      <c r="L77" s="18"/>
    </row>
    <row r="78" spans="1:12" x14ac:dyDescent="0.25">
      <c r="A78" s="17">
        <f t="shared" si="1"/>
        <v>77</v>
      </c>
      <c r="B78" s="4" t="s">
        <v>11</v>
      </c>
      <c r="C78" s="4">
        <v>23694</v>
      </c>
      <c r="D78" s="4">
        <v>2023</v>
      </c>
      <c r="E78" s="4" t="s">
        <v>47</v>
      </c>
      <c r="F78" s="4" t="s">
        <v>25</v>
      </c>
      <c r="G78" s="4" t="s">
        <v>18</v>
      </c>
      <c r="H78" s="4">
        <v>2500</v>
      </c>
      <c r="I78" s="5">
        <v>45199</v>
      </c>
      <c r="J78" s="4"/>
      <c r="K78" s="4"/>
      <c r="L78" s="18"/>
    </row>
    <row r="79" spans="1:12" x14ac:dyDescent="0.25">
      <c r="A79" s="17">
        <f t="shared" si="1"/>
        <v>78</v>
      </c>
      <c r="B79" s="4" t="s">
        <v>11</v>
      </c>
      <c r="C79" s="4">
        <v>24111</v>
      </c>
      <c r="D79" s="4">
        <v>2023</v>
      </c>
      <c r="E79" s="4" t="s">
        <v>47</v>
      </c>
      <c r="F79" s="4" t="s">
        <v>25</v>
      </c>
      <c r="G79" s="4" t="s">
        <v>14</v>
      </c>
      <c r="H79" s="4">
        <v>2500</v>
      </c>
      <c r="I79" s="5">
        <v>45199</v>
      </c>
      <c r="J79" s="4"/>
      <c r="K79" s="4"/>
      <c r="L79" s="18"/>
    </row>
    <row r="80" spans="1:12" x14ac:dyDescent="0.25">
      <c r="A80" s="17">
        <f t="shared" si="1"/>
        <v>79</v>
      </c>
      <c r="B80" s="4" t="s">
        <v>11</v>
      </c>
      <c r="C80" s="4">
        <v>24289</v>
      </c>
      <c r="D80" s="4">
        <v>2023</v>
      </c>
      <c r="E80" s="4" t="s">
        <v>47</v>
      </c>
      <c r="F80" s="4" t="s">
        <v>25</v>
      </c>
      <c r="G80" s="4" t="s">
        <v>18</v>
      </c>
      <c r="H80" s="4">
        <v>2500</v>
      </c>
      <c r="I80" s="5">
        <v>45199</v>
      </c>
      <c r="J80" s="4"/>
      <c r="K80" s="4"/>
      <c r="L80" s="18"/>
    </row>
    <row r="81" spans="1:12" x14ac:dyDescent="0.25">
      <c r="A81" s="17">
        <f t="shared" si="1"/>
        <v>80</v>
      </c>
      <c r="B81" s="4" t="s">
        <v>11</v>
      </c>
      <c r="C81" s="4">
        <v>24290</v>
      </c>
      <c r="D81" s="4">
        <v>2023</v>
      </c>
      <c r="E81" s="4" t="s">
        <v>47</v>
      </c>
      <c r="F81" s="4" t="s">
        <v>25</v>
      </c>
      <c r="G81" s="4" t="s">
        <v>18</v>
      </c>
      <c r="H81" s="4">
        <v>2500</v>
      </c>
      <c r="I81" s="5">
        <v>45199</v>
      </c>
      <c r="J81" s="4"/>
      <c r="K81" s="4"/>
      <c r="L81" s="18"/>
    </row>
    <row r="82" spans="1:12" x14ac:dyDescent="0.25">
      <c r="A82" s="17">
        <f t="shared" si="1"/>
        <v>81</v>
      </c>
      <c r="B82" s="4" t="s">
        <v>11</v>
      </c>
      <c r="C82" s="4">
        <v>24293</v>
      </c>
      <c r="D82" s="4">
        <v>2023</v>
      </c>
      <c r="E82" s="4" t="s">
        <v>47</v>
      </c>
      <c r="F82" s="4" t="s">
        <v>25</v>
      </c>
      <c r="G82" s="4" t="s">
        <v>18</v>
      </c>
      <c r="H82" s="4">
        <v>2500</v>
      </c>
      <c r="I82" s="5">
        <v>45199</v>
      </c>
      <c r="J82" s="4"/>
      <c r="K82" s="4"/>
      <c r="L82" s="18"/>
    </row>
    <row r="83" spans="1:12" x14ac:dyDescent="0.25">
      <c r="A83" s="17">
        <f t="shared" si="1"/>
        <v>82</v>
      </c>
      <c r="B83" s="4" t="s">
        <v>11</v>
      </c>
      <c r="C83" s="4">
        <v>24295</v>
      </c>
      <c r="D83" s="4">
        <v>2023</v>
      </c>
      <c r="E83" s="4" t="s">
        <v>47</v>
      </c>
      <c r="F83" s="4" t="s">
        <v>25</v>
      </c>
      <c r="G83" s="4" t="s">
        <v>19</v>
      </c>
      <c r="H83" s="4">
        <v>2500</v>
      </c>
      <c r="I83" s="5">
        <v>45199</v>
      </c>
      <c r="J83" s="4"/>
      <c r="K83" s="4"/>
      <c r="L83" s="18"/>
    </row>
    <row r="84" spans="1:12" x14ac:dyDescent="0.25">
      <c r="A84" s="17">
        <f t="shared" si="1"/>
        <v>83</v>
      </c>
      <c r="B84" s="4" t="s">
        <v>11</v>
      </c>
      <c r="C84" s="4">
        <v>24296</v>
      </c>
      <c r="D84" s="4">
        <v>2023</v>
      </c>
      <c r="E84" s="4" t="s">
        <v>47</v>
      </c>
      <c r="F84" s="4" t="s">
        <v>25</v>
      </c>
      <c r="G84" s="4" t="s">
        <v>18</v>
      </c>
      <c r="H84" s="4">
        <v>2500</v>
      </c>
      <c r="I84" s="5">
        <v>45199</v>
      </c>
      <c r="J84" s="4"/>
      <c r="K84" s="4"/>
      <c r="L84" s="18"/>
    </row>
    <row r="85" spans="1:12" x14ac:dyDescent="0.25">
      <c r="A85" s="17">
        <f t="shared" si="1"/>
        <v>84</v>
      </c>
      <c r="B85" s="4" t="s">
        <v>11</v>
      </c>
      <c r="C85" s="4">
        <v>24300</v>
      </c>
      <c r="D85" s="4">
        <v>2023</v>
      </c>
      <c r="E85" s="4" t="s">
        <v>47</v>
      </c>
      <c r="F85" s="4" t="s">
        <v>25</v>
      </c>
      <c r="G85" s="4" t="s">
        <v>18</v>
      </c>
      <c r="H85" s="4">
        <v>2500</v>
      </c>
      <c r="I85" s="5">
        <v>45199</v>
      </c>
      <c r="J85" s="4"/>
      <c r="K85" s="4"/>
      <c r="L85" s="18"/>
    </row>
    <row r="86" spans="1:12" x14ac:dyDescent="0.25">
      <c r="A86" s="17">
        <f t="shared" si="1"/>
        <v>85</v>
      </c>
      <c r="B86" s="4" t="s">
        <v>11</v>
      </c>
      <c r="C86" s="4">
        <v>24310</v>
      </c>
      <c r="D86" s="4">
        <v>2023</v>
      </c>
      <c r="E86" s="4" t="s">
        <v>47</v>
      </c>
      <c r="F86" s="4" t="s">
        <v>25</v>
      </c>
      <c r="G86" s="4" t="s">
        <v>18</v>
      </c>
      <c r="H86" s="4">
        <v>2500</v>
      </c>
      <c r="I86" s="5">
        <v>45199</v>
      </c>
      <c r="J86" s="4"/>
      <c r="K86" s="4"/>
      <c r="L86" s="18"/>
    </row>
    <row r="87" spans="1:12" x14ac:dyDescent="0.25">
      <c r="A87" s="17">
        <f t="shared" si="1"/>
        <v>86</v>
      </c>
      <c r="B87" s="4" t="s">
        <v>11</v>
      </c>
      <c r="C87" s="4">
        <v>24318</v>
      </c>
      <c r="D87" s="4">
        <v>2023</v>
      </c>
      <c r="E87" s="4" t="s">
        <v>47</v>
      </c>
      <c r="F87" s="4" t="s">
        <v>25</v>
      </c>
      <c r="G87" s="4" t="s">
        <v>18</v>
      </c>
      <c r="H87" s="4">
        <v>2500</v>
      </c>
      <c r="I87" s="5">
        <v>45199</v>
      </c>
      <c r="J87" s="4"/>
      <c r="K87" s="4"/>
      <c r="L87" s="18"/>
    </row>
    <row r="88" spans="1:12" x14ac:dyDescent="0.25">
      <c r="A88" s="17">
        <f t="shared" si="1"/>
        <v>87</v>
      </c>
      <c r="B88" s="4" t="s">
        <v>11</v>
      </c>
      <c r="C88" s="4">
        <v>24364</v>
      </c>
      <c r="D88" s="4">
        <v>2023</v>
      </c>
      <c r="E88" s="4" t="s">
        <v>47</v>
      </c>
      <c r="F88" s="4" t="s">
        <v>25</v>
      </c>
      <c r="G88" s="4" t="s">
        <v>15</v>
      </c>
      <c r="H88" s="4">
        <v>2500</v>
      </c>
      <c r="I88" s="5">
        <v>45199</v>
      </c>
      <c r="J88" s="4"/>
      <c r="K88" s="4"/>
      <c r="L88" s="18"/>
    </row>
    <row r="89" spans="1:12" x14ac:dyDescent="0.25">
      <c r="A89" s="17">
        <f t="shared" si="1"/>
        <v>88</v>
      </c>
      <c r="B89" s="4" t="s">
        <v>11</v>
      </c>
      <c r="C89" s="4">
        <v>24365</v>
      </c>
      <c r="D89" s="4">
        <v>2023</v>
      </c>
      <c r="E89" s="4" t="s">
        <v>47</v>
      </c>
      <c r="F89" s="4" t="s">
        <v>25</v>
      </c>
      <c r="G89" s="4" t="s">
        <v>14</v>
      </c>
      <c r="H89" s="4">
        <v>2500</v>
      </c>
      <c r="I89" s="5">
        <v>45199</v>
      </c>
      <c r="J89" s="4"/>
      <c r="K89" s="4"/>
      <c r="L89" s="18"/>
    </row>
    <row r="90" spans="1:12" x14ac:dyDescent="0.25">
      <c r="A90" s="17">
        <f t="shared" si="1"/>
        <v>89</v>
      </c>
      <c r="B90" s="4" t="s">
        <v>11</v>
      </c>
      <c r="C90" s="4">
        <v>24489</v>
      </c>
      <c r="D90" s="4">
        <v>2023</v>
      </c>
      <c r="E90" s="4" t="s">
        <v>47</v>
      </c>
      <c r="F90" s="4" t="s">
        <v>25</v>
      </c>
      <c r="G90" s="4" t="s">
        <v>23</v>
      </c>
      <c r="H90" s="4">
        <v>2500</v>
      </c>
      <c r="I90" s="5">
        <v>45199</v>
      </c>
      <c r="J90" s="4"/>
      <c r="K90" s="4"/>
      <c r="L90" s="18"/>
    </row>
    <row r="91" spans="1:12" x14ac:dyDescent="0.25">
      <c r="A91" s="17">
        <f t="shared" si="1"/>
        <v>90</v>
      </c>
      <c r="B91" s="4" t="s">
        <v>11</v>
      </c>
      <c r="C91" s="4">
        <v>24580</v>
      </c>
      <c r="D91" s="4">
        <v>2023</v>
      </c>
      <c r="E91" s="4" t="s">
        <v>47</v>
      </c>
      <c r="F91" s="4" t="s">
        <v>25</v>
      </c>
      <c r="G91" s="4" t="s">
        <v>12</v>
      </c>
      <c r="H91" s="4">
        <v>2500</v>
      </c>
      <c r="I91" s="5">
        <v>45199</v>
      </c>
      <c r="J91" s="4"/>
      <c r="K91" s="4"/>
      <c r="L91" s="18"/>
    </row>
    <row r="92" spans="1:12" x14ac:dyDescent="0.25">
      <c r="A92" s="17">
        <f t="shared" si="1"/>
        <v>91</v>
      </c>
      <c r="B92" s="4" t="s">
        <v>11</v>
      </c>
      <c r="C92" s="4">
        <v>24581</v>
      </c>
      <c r="D92" s="4">
        <v>2023</v>
      </c>
      <c r="E92" s="4" t="s">
        <v>47</v>
      </c>
      <c r="F92" s="4" t="s">
        <v>25</v>
      </c>
      <c r="G92" s="4" t="s">
        <v>22</v>
      </c>
      <c r="H92" s="4">
        <v>2500</v>
      </c>
      <c r="I92" s="5">
        <v>45199</v>
      </c>
      <c r="J92" s="4"/>
      <c r="K92" s="4"/>
      <c r="L92" s="18"/>
    </row>
    <row r="93" spans="1:12" x14ac:dyDescent="0.25">
      <c r="A93" s="17">
        <f t="shared" si="1"/>
        <v>92</v>
      </c>
      <c r="B93" s="4" t="s">
        <v>11</v>
      </c>
      <c r="C93" s="4">
        <v>24606</v>
      </c>
      <c r="D93" s="4">
        <v>2023</v>
      </c>
      <c r="E93" s="4" t="s">
        <v>47</v>
      </c>
      <c r="F93" s="4" t="s">
        <v>25</v>
      </c>
      <c r="G93" s="4" t="s">
        <v>18</v>
      </c>
      <c r="H93" s="4">
        <v>2500</v>
      </c>
      <c r="I93" s="5">
        <v>45199</v>
      </c>
      <c r="J93" s="4"/>
      <c r="K93" s="4"/>
      <c r="L93" s="18"/>
    </row>
    <row r="94" spans="1:12" x14ac:dyDescent="0.25">
      <c r="A94" s="17">
        <f t="shared" si="1"/>
        <v>93</v>
      </c>
      <c r="B94" s="4" t="s">
        <v>11</v>
      </c>
      <c r="C94" s="4">
        <v>24610</v>
      </c>
      <c r="D94" s="4">
        <v>2023</v>
      </c>
      <c r="E94" s="4" t="s">
        <v>47</v>
      </c>
      <c r="F94" s="4" t="s">
        <v>25</v>
      </c>
      <c r="G94" s="4" t="s">
        <v>18</v>
      </c>
      <c r="H94" s="4">
        <v>2500</v>
      </c>
      <c r="I94" s="5">
        <v>45199</v>
      </c>
      <c r="J94" s="4"/>
      <c r="K94" s="4"/>
      <c r="L94" s="18"/>
    </row>
    <row r="95" spans="1:12" x14ac:dyDescent="0.25">
      <c r="A95" s="17">
        <f t="shared" si="1"/>
        <v>94</v>
      </c>
      <c r="B95" s="4" t="s">
        <v>11</v>
      </c>
      <c r="C95" s="4">
        <v>24612</v>
      </c>
      <c r="D95" s="4">
        <v>2023</v>
      </c>
      <c r="E95" s="4" t="s">
        <v>47</v>
      </c>
      <c r="F95" s="4" t="s">
        <v>25</v>
      </c>
      <c r="G95" s="4" t="s">
        <v>18</v>
      </c>
      <c r="H95" s="4">
        <v>2500</v>
      </c>
      <c r="I95" s="5">
        <v>45199</v>
      </c>
      <c r="J95" s="4"/>
      <c r="K95" s="4"/>
      <c r="L95" s="18"/>
    </row>
    <row r="96" spans="1:12" x14ac:dyDescent="0.25">
      <c r="A96" s="17">
        <f t="shared" si="1"/>
        <v>95</v>
      </c>
      <c r="B96" s="4" t="s">
        <v>11</v>
      </c>
      <c r="C96" s="4">
        <v>24627</v>
      </c>
      <c r="D96" s="4">
        <v>2023</v>
      </c>
      <c r="E96" s="4" t="s">
        <v>47</v>
      </c>
      <c r="F96" s="4" t="s">
        <v>25</v>
      </c>
      <c r="G96" s="4" t="s">
        <v>15</v>
      </c>
      <c r="H96" s="4">
        <v>2500</v>
      </c>
      <c r="I96" s="5">
        <v>45199</v>
      </c>
      <c r="J96" s="4"/>
      <c r="K96" s="4"/>
      <c r="L96" s="18"/>
    </row>
    <row r="97" spans="1:12" x14ac:dyDescent="0.25">
      <c r="A97" s="17">
        <f t="shared" si="1"/>
        <v>96</v>
      </c>
      <c r="B97" s="4" t="s">
        <v>11</v>
      </c>
      <c r="C97" s="4">
        <v>24646</v>
      </c>
      <c r="D97" s="4">
        <v>2023</v>
      </c>
      <c r="E97" s="4" t="s">
        <v>47</v>
      </c>
      <c r="F97" s="4" t="s">
        <v>25</v>
      </c>
      <c r="G97" s="4" t="s">
        <v>18</v>
      </c>
      <c r="H97" s="4">
        <v>2500</v>
      </c>
      <c r="I97" s="5">
        <v>45199</v>
      </c>
      <c r="J97" s="4"/>
      <c r="K97" s="4"/>
      <c r="L97" s="18"/>
    </row>
    <row r="98" spans="1:12" x14ac:dyDescent="0.25">
      <c r="A98" s="17">
        <f t="shared" si="1"/>
        <v>97</v>
      </c>
      <c r="B98" s="4" t="s">
        <v>11</v>
      </c>
      <c r="C98" s="4">
        <v>24682</v>
      </c>
      <c r="D98" s="4">
        <v>2023</v>
      </c>
      <c r="E98" s="4" t="s">
        <v>47</v>
      </c>
      <c r="F98" s="4" t="s">
        <v>25</v>
      </c>
      <c r="G98" s="4" t="s">
        <v>17</v>
      </c>
      <c r="H98" s="4">
        <v>2500</v>
      </c>
      <c r="I98" s="5">
        <v>45199</v>
      </c>
      <c r="J98" s="4"/>
      <c r="K98" s="4"/>
      <c r="L98" s="18"/>
    </row>
    <row r="99" spans="1:12" x14ac:dyDescent="0.25">
      <c r="A99" s="17">
        <f t="shared" si="1"/>
        <v>98</v>
      </c>
      <c r="B99" s="4" t="s">
        <v>11</v>
      </c>
      <c r="C99" s="4">
        <v>24709</v>
      </c>
      <c r="D99" s="4">
        <v>2023</v>
      </c>
      <c r="E99" s="4" t="s">
        <v>47</v>
      </c>
      <c r="F99" s="4" t="s">
        <v>25</v>
      </c>
      <c r="G99" s="4" t="s">
        <v>18</v>
      </c>
      <c r="H99" s="4">
        <v>2500</v>
      </c>
      <c r="I99" s="5">
        <v>45199</v>
      </c>
      <c r="J99" s="4"/>
      <c r="K99" s="4"/>
      <c r="L99" s="18"/>
    </row>
    <row r="100" spans="1:12" x14ac:dyDescent="0.25">
      <c r="A100" s="17">
        <f t="shared" si="1"/>
        <v>99</v>
      </c>
      <c r="B100" s="4" t="s">
        <v>11</v>
      </c>
      <c r="C100" s="4">
        <v>24715</v>
      </c>
      <c r="D100" s="4">
        <v>2023</v>
      </c>
      <c r="E100" s="4" t="s">
        <v>47</v>
      </c>
      <c r="F100" s="4" t="s">
        <v>25</v>
      </c>
      <c r="G100" s="4" t="s">
        <v>18</v>
      </c>
      <c r="H100" s="4">
        <v>2500</v>
      </c>
      <c r="I100" s="5">
        <v>45199</v>
      </c>
      <c r="J100" s="4"/>
      <c r="K100" s="4"/>
      <c r="L100" s="18"/>
    </row>
    <row r="101" spans="1:12" x14ac:dyDescent="0.25">
      <c r="A101" s="17">
        <f t="shared" si="1"/>
        <v>100</v>
      </c>
      <c r="B101" s="4" t="s">
        <v>11</v>
      </c>
      <c r="C101" s="4">
        <v>24773</v>
      </c>
      <c r="D101" s="4">
        <v>2023</v>
      </c>
      <c r="E101" s="4" t="s">
        <v>47</v>
      </c>
      <c r="F101" s="4" t="s">
        <v>25</v>
      </c>
      <c r="G101" s="4" t="s">
        <v>18</v>
      </c>
      <c r="H101" s="4">
        <v>2500</v>
      </c>
      <c r="I101" s="5">
        <v>45199</v>
      </c>
      <c r="J101" s="4"/>
      <c r="K101" s="4"/>
      <c r="L101" s="18"/>
    </row>
    <row r="102" spans="1:12" x14ac:dyDescent="0.25">
      <c r="A102" s="17">
        <f t="shared" si="1"/>
        <v>101</v>
      </c>
      <c r="B102" s="4" t="s">
        <v>11</v>
      </c>
      <c r="C102" s="4">
        <v>24776</v>
      </c>
      <c r="D102" s="4">
        <v>2023</v>
      </c>
      <c r="E102" s="4" t="s">
        <v>47</v>
      </c>
      <c r="F102" s="4" t="s">
        <v>25</v>
      </c>
      <c r="G102" s="4" t="s">
        <v>19</v>
      </c>
      <c r="H102" s="4">
        <v>2500</v>
      </c>
      <c r="I102" s="5">
        <v>45199</v>
      </c>
      <c r="J102" s="4"/>
      <c r="K102" s="4"/>
      <c r="L102" s="18"/>
    </row>
    <row r="103" spans="1:12" x14ac:dyDescent="0.25">
      <c r="A103" s="17">
        <f t="shared" si="1"/>
        <v>102</v>
      </c>
      <c r="B103" s="4" t="s">
        <v>11</v>
      </c>
      <c r="C103" s="4">
        <v>24860</v>
      </c>
      <c r="D103" s="4">
        <v>2023</v>
      </c>
      <c r="E103" s="4" t="s">
        <v>47</v>
      </c>
      <c r="F103" s="4" t="s">
        <v>25</v>
      </c>
      <c r="G103" s="4" t="s">
        <v>16</v>
      </c>
      <c r="H103" s="4">
        <v>2500</v>
      </c>
      <c r="I103" s="5">
        <v>45199</v>
      </c>
      <c r="J103" s="4"/>
      <c r="K103" s="4"/>
      <c r="L103" s="18"/>
    </row>
    <row r="104" spans="1:12" x14ac:dyDescent="0.25">
      <c r="A104" s="17">
        <f t="shared" si="1"/>
        <v>103</v>
      </c>
      <c r="B104" s="4" t="s">
        <v>11</v>
      </c>
      <c r="C104" s="4">
        <v>24967</v>
      </c>
      <c r="D104" s="4">
        <v>2023</v>
      </c>
      <c r="E104" s="4" t="s">
        <v>47</v>
      </c>
      <c r="F104" s="4" t="s">
        <v>25</v>
      </c>
      <c r="G104" s="4" t="s">
        <v>22</v>
      </c>
      <c r="H104" s="4">
        <v>2500</v>
      </c>
      <c r="I104" s="5">
        <v>45199</v>
      </c>
      <c r="J104" s="4"/>
      <c r="K104" s="4"/>
      <c r="L104" s="18"/>
    </row>
    <row r="105" spans="1:12" x14ac:dyDescent="0.25">
      <c r="A105" s="17">
        <f t="shared" si="1"/>
        <v>104</v>
      </c>
      <c r="B105" s="4" t="s">
        <v>11</v>
      </c>
      <c r="C105" s="4">
        <v>25041</v>
      </c>
      <c r="D105" s="4">
        <v>2023</v>
      </c>
      <c r="E105" s="4" t="s">
        <v>47</v>
      </c>
      <c r="F105" s="4" t="s">
        <v>25</v>
      </c>
      <c r="G105" s="4" t="s">
        <v>18</v>
      </c>
      <c r="H105" s="4">
        <v>2500</v>
      </c>
      <c r="I105" s="5">
        <v>45199</v>
      </c>
      <c r="J105" s="4"/>
      <c r="K105" s="4"/>
      <c r="L105" s="18"/>
    </row>
    <row r="106" spans="1:12" x14ac:dyDescent="0.25">
      <c r="A106" s="17">
        <f t="shared" si="1"/>
        <v>105</v>
      </c>
      <c r="B106" s="4" t="s">
        <v>11</v>
      </c>
      <c r="C106" s="4">
        <v>25050</v>
      </c>
      <c r="D106" s="4">
        <v>2023</v>
      </c>
      <c r="E106" s="4" t="s">
        <v>47</v>
      </c>
      <c r="F106" s="4" t="s">
        <v>25</v>
      </c>
      <c r="G106" s="4" t="s">
        <v>18</v>
      </c>
      <c r="H106" s="4">
        <v>2500</v>
      </c>
      <c r="I106" s="5">
        <v>45199</v>
      </c>
      <c r="J106" s="4"/>
      <c r="K106" s="4"/>
      <c r="L106" s="18"/>
    </row>
    <row r="107" spans="1:12" x14ac:dyDescent="0.25">
      <c r="A107" s="17">
        <f t="shared" si="1"/>
        <v>106</v>
      </c>
      <c r="B107" s="4" t="s">
        <v>11</v>
      </c>
      <c r="C107" s="4">
        <v>25058</v>
      </c>
      <c r="D107" s="4">
        <v>2023</v>
      </c>
      <c r="E107" s="4" t="s">
        <v>47</v>
      </c>
      <c r="F107" s="4" t="s">
        <v>25</v>
      </c>
      <c r="G107" s="4" t="s">
        <v>18</v>
      </c>
      <c r="H107" s="4">
        <v>2500</v>
      </c>
      <c r="I107" s="5">
        <v>45199</v>
      </c>
      <c r="J107" s="4"/>
      <c r="K107" s="4"/>
      <c r="L107" s="18"/>
    </row>
    <row r="108" spans="1:12" x14ac:dyDescent="0.25">
      <c r="A108" s="17">
        <f t="shared" si="1"/>
        <v>107</v>
      </c>
      <c r="B108" s="4" t="s">
        <v>11</v>
      </c>
      <c r="C108" s="4">
        <v>25067</v>
      </c>
      <c r="D108" s="4">
        <v>2023</v>
      </c>
      <c r="E108" s="4" t="s">
        <v>47</v>
      </c>
      <c r="F108" s="4" t="s">
        <v>25</v>
      </c>
      <c r="G108" s="4" t="s">
        <v>18</v>
      </c>
      <c r="H108" s="4">
        <v>2500</v>
      </c>
      <c r="I108" s="5">
        <v>45199</v>
      </c>
      <c r="J108" s="4"/>
      <c r="K108" s="4"/>
      <c r="L108" s="18"/>
    </row>
    <row r="109" spans="1:12" x14ac:dyDescent="0.25">
      <c r="A109" s="17">
        <f t="shared" si="1"/>
        <v>108</v>
      </c>
      <c r="B109" s="4" t="s">
        <v>11</v>
      </c>
      <c r="C109" s="4">
        <v>25088</v>
      </c>
      <c r="D109" s="4">
        <v>2023</v>
      </c>
      <c r="E109" s="4" t="s">
        <v>47</v>
      </c>
      <c r="F109" s="4" t="s">
        <v>25</v>
      </c>
      <c r="G109" s="4" t="s">
        <v>18</v>
      </c>
      <c r="H109" s="4">
        <v>2500</v>
      </c>
      <c r="I109" s="5">
        <v>45199</v>
      </c>
      <c r="J109" s="4"/>
      <c r="K109" s="4"/>
      <c r="L109" s="18"/>
    </row>
    <row r="110" spans="1:12" x14ac:dyDescent="0.25">
      <c r="A110" s="17">
        <f t="shared" si="1"/>
        <v>109</v>
      </c>
      <c r="B110" s="4" t="s">
        <v>11</v>
      </c>
      <c r="C110" s="4">
        <v>25143</v>
      </c>
      <c r="D110" s="4">
        <v>2023</v>
      </c>
      <c r="E110" s="4" t="s">
        <v>47</v>
      </c>
      <c r="F110" s="4" t="s">
        <v>25</v>
      </c>
      <c r="G110" s="4" t="s">
        <v>15</v>
      </c>
      <c r="H110" s="4">
        <v>2500</v>
      </c>
      <c r="I110" s="5">
        <v>45199</v>
      </c>
      <c r="J110" s="4"/>
      <c r="K110" s="4"/>
      <c r="L110" s="18"/>
    </row>
    <row r="111" spans="1:12" x14ac:dyDescent="0.25">
      <c r="A111" s="17">
        <f t="shared" si="1"/>
        <v>110</v>
      </c>
      <c r="B111" s="4" t="s">
        <v>11</v>
      </c>
      <c r="C111" s="4">
        <v>25647</v>
      </c>
      <c r="D111" s="4">
        <v>2023</v>
      </c>
      <c r="E111" s="4" t="s">
        <v>47</v>
      </c>
      <c r="F111" s="4" t="s">
        <v>25</v>
      </c>
      <c r="G111" s="4" t="s">
        <v>18</v>
      </c>
      <c r="H111" s="4">
        <v>2500</v>
      </c>
      <c r="I111" s="5">
        <v>45199</v>
      </c>
      <c r="J111" s="4"/>
      <c r="K111" s="4"/>
      <c r="L111" s="18"/>
    </row>
    <row r="112" spans="1:12" x14ac:dyDescent="0.25">
      <c r="A112" s="17">
        <f t="shared" si="1"/>
        <v>111</v>
      </c>
      <c r="B112" s="4" t="s">
        <v>11</v>
      </c>
      <c r="C112" s="4">
        <v>25681</v>
      </c>
      <c r="D112" s="4">
        <v>2023</v>
      </c>
      <c r="E112" s="4" t="s">
        <v>47</v>
      </c>
      <c r="F112" s="4" t="s">
        <v>25</v>
      </c>
      <c r="G112" s="4" t="s">
        <v>16</v>
      </c>
      <c r="H112" s="4">
        <v>2500</v>
      </c>
      <c r="I112" s="5">
        <v>45199</v>
      </c>
      <c r="J112" s="4"/>
      <c r="K112" s="4"/>
      <c r="L112" s="18"/>
    </row>
    <row r="113" spans="1:12" x14ac:dyDescent="0.25">
      <c r="A113" s="17">
        <f t="shared" si="1"/>
        <v>112</v>
      </c>
      <c r="B113" s="4" t="s">
        <v>11</v>
      </c>
      <c r="C113" s="4">
        <v>25724</v>
      </c>
      <c r="D113" s="4">
        <v>2023</v>
      </c>
      <c r="E113" s="4" t="s">
        <v>47</v>
      </c>
      <c r="F113" s="4" t="s">
        <v>25</v>
      </c>
      <c r="G113" s="4" t="s">
        <v>18</v>
      </c>
      <c r="H113" s="4">
        <v>2500</v>
      </c>
      <c r="I113" s="5">
        <v>45199</v>
      </c>
      <c r="J113" s="4"/>
      <c r="K113" s="4"/>
      <c r="L113" s="18"/>
    </row>
    <row r="114" spans="1:12" x14ac:dyDescent="0.25">
      <c r="A114" s="17">
        <f t="shared" si="1"/>
        <v>113</v>
      </c>
      <c r="B114" s="4" t="s">
        <v>11</v>
      </c>
      <c r="C114" s="4">
        <v>25735</v>
      </c>
      <c r="D114" s="4">
        <v>2023</v>
      </c>
      <c r="E114" s="4" t="s">
        <v>47</v>
      </c>
      <c r="F114" s="4" t="s">
        <v>25</v>
      </c>
      <c r="G114" s="4" t="s">
        <v>15</v>
      </c>
      <c r="H114" s="4">
        <v>2500</v>
      </c>
      <c r="I114" s="5">
        <v>45199</v>
      </c>
      <c r="J114" s="4"/>
      <c r="K114" s="4"/>
      <c r="L114" s="18"/>
    </row>
    <row r="115" spans="1:12" x14ac:dyDescent="0.25">
      <c r="A115" s="17">
        <f t="shared" si="1"/>
        <v>114</v>
      </c>
      <c r="B115" s="4" t="s">
        <v>11</v>
      </c>
      <c r="C115" s="4">
        <v>25771</v>
      </c>
      <c r="D115" s="4">
        <v>2023</v>
      </c>
      <c r="E115" s="4" t="s">
        <v>47</v>
      </c>
      <c r="F115" s="4" t="s">
        <v>25</v>
      </c>
      <c r="G115" s="4" t="s">
        <v>18</v>
      </c>
      <c r="H115" s="4">
        <v>2500</v>
      </c>
      <c r="I115" s="5">
        <v>45199</v>
      </c>
      <c r="J115" s="4"/>
      <c r="K115" s="4"/>
      <c r="L115" s="18"/>
    </row>
    <row r="116" spans="1:12" x14ac:dyDescent="0.25">
      <c r="A116" s="17">
        <f t="shared" si="1"/>
        <v>115</v>
      </c>
      <c r="B116" s="4" t="s">
        <v>11</v>
      </c>
      <c r="C116" s="4">
        <v>25774</v>
      </c>
      <c r="D116" s="4">
        <v>2023</v>
      </c>
      <c r="E116" s="4" t="s">
        <v>47</v>
      </c>
      <c r="F116" s="4" t="s">
        <v>25</v>
      </c>
      <c r="G116" s="4" t="s">
        <v>18</v>
      </c>
      <c r="H116" s="4">
        <v>2500</v>
      </c>
      <c r="I116" s="5">
        <v>45199</v>
      </c>
      <c r="J116" s="4"/>
      <c r="K116" s="4"/>
      <c r="L116" s="18"/>
    </row>
    <row r="117" spans="1:12" x14ac:dyDescent="0.25">
      <c r="A117" s="17">
        <f t="shared" si="1"/>
        <v>116</v>
      </c>
      <c r="B117" s="4" t="s">
        <v>11</v>
      </c>
      <c r="C117" s="4">
        <v>25783</v>
      </c>
      <c r="D117" s="4">
        <v>2023</v>
      </c>
      <c r="E117" s="4" t="s">
        <v>47</v>
      </c>
      <c r="F117" s="4" t="s">
        <v>25</v>
      </c>
      <c r="G117" s="4" t="s">
        <v>18</v>
      </c>
      <c r="H117" s="4">
        <v>2500</v>
      </c>
      <c r="I117" s="5">
        <v>45199</v>
      </c>
      <c r="J117" s="4"/>
      <c r="K117" s="4"/>
      <c r="L117" s="18"/>
    </row>
    <row r="118" spans="1:12" x14ac:dyDescent="0.25">
      <c r="A118" s="17">
        <f t="shared" si="1"/>
        <v>117</v>
      </c>
      <c r="B118" s="4" t="s">
        <v>11</v>
      </c>
      <c r="C118" s="4">
        <v>25877</v>
      </c>
      <c r="D118" s="4">
        <v>2023</v>
      </c>
      <c r="E118" s="4" t="s">
        <v>47</v>
      </c>
      <c r="F118" s="4" t="s">
        <v>25</v>
      </c>
      <c r="G118" s="4" t="s">
        <v>18</v>
      </c>
      <c r="H118" s="4">
        <v>2500</v>
      </c>
      <c r="I118" s="5">
        <v>45199</v>
      </c>
      <c r="J118" s="4"/>
      <c r="K118" s="4"/>
      <c r="L118" s="18"/>
    </row>
    <row r="119" spans="1:12" x14ac:dyDescent="0.25">
      <c r="A119" s="17">
        <f t="shared" si="1"/>
        <v>118</v>
      </c>
      <c r="B119" s="4" t="s">
        <v>11</v>
      </c>
      <c r="C119" s="4">
        <v>26060</v>
      </c>
      <c r="D119" s="4">
        <v>2023</v>
      </c>
      <c r="E119" s="4" t="s">
        <v>47</v>
      </c>
      <c r="F119" s="4" t="s">
        <v>25</v>
      </c>
      <c r="G119" s="4" t="s">
        <v>29</v>
      </c>
      <c r="H119" s="4">
        <v>2500</v>
      </c>
      <c r="I119" s="5">
        <v>45199</v>
      </c>
      <c r="J119" s="4"/>
      <c r="K119" s="4"/>
      <c r="L119" s="18"/>
    </row>
    <row r="120" spans="1:12" x14ac:dyDescent="0.25">
      <c r="A120" s="17">
        <f t="shared" si="1"/>
        <v>119</v>
      </c>
      <c r="B120" s="4" t="s">
        <v>11</v>
      </c>
      <c r="C120" s="4">
        <v>26097</v>
      </c>
      <c r="D120" s="4">
        <v>2023</v>
      </c>
      <c r="E120" s="4" t="s">
        <v>47</v>
      </c>
      <c r="F120" s="4" t="s">
        <v>25</v>
      </c>
      <c r="G120" s="4" t="s">
        <v>18</v>
      </c>
      <c r="H120" s="4">
        <v>2500</v>
      </c>
      <c r="I120" s="5">
        <v>45199</v>
      </c>
      <c r="J120" s="4"/>
      <c r="K120" s="4"/>
      <c r="L120" s="18"/>
    </row>
    <row r="121" spans="1:12" x14ac:dyDescent="0.25">
      <c r="A121" s="17">
        <f t="shared" si="1"/>
        <v>120</v>
      </c>
      <c r="B121" s="4" t="s">
        <v>11</v>
      </c>
      <c r="C121" s="4">
        <v>26101</v>
      </c>
      <c r="D121" s="4">
        <v>2023</v>
      </c>
      <c r="E121" s="4" t="s">
        <v>47</v>
      </c>
      <c r="F121" s="4" t="s">
        <v>25</v>
      </c>
      <c r="G121" s="4" t="s">
        <v>18</v>
      </c>
      <c r="H121" s="4">
        <v>2500</v>
      </c>
      <c r="I121" s="5">
        <v>45199</v>
      </c>
      <c r="J121" s="4"/>
      <c r="K121" s="4"/>
      <c r="L121" s="18"/>
    </row>
    <row r="122" spans="1:12" x14ac:dyDescent="0.25">
      <c r="A122" s="17">
        <f t="shared" si="1"/>
        <v>121</v>
      </c>
      <c r="B122" s="4" t="s">
        <v>11</v>
      </c>
      <c r="C122" s="4">
        <v>26105</v>
      </c>
      <c r="D122" s="4">
        <v>2023</v>
      </c>
      <c r="E122" s="4" t="s">
        <v>47</v>
      </c>
      <c r="F122" s="4" t="s">
        <v>25</v>
      </c>
      <c r="G122" s="4" t="s">
        <v>18</v>
      </c>
      <c r="H122" s="4">
        <v>2500</v>
      </c>
      <c r="I122" s="5">
        <v>45199</v>
      </c>
      <c r="J122" s="4"/>
      <c r="K122" s="4"/>
      <c r="L122" s="18"/>
    </row>
    <row r="123" spans="1:12" x14ac:dyDescent="0.25">
      <c r="A123" s="17">
        <f t="shared" si="1"/>
        <v>122</v>
      </c>
      <c r="B123" s="4" t="s">
        <v>11</v>
      </c>
      <c r="C123" s="4">
        <v>26108</v>
      </c>
      <c r="D123" s="4">
        <v>2023</v>
      </c>
      <c r="E123" s="4" t="s">
        <v>47</v>
      </c>
      <c r="F123" s="4" t="s">
        <v>25</v>
      </c>
      <c r="G123" s="4" t="s">
        <v>18</v>
      </c>
      <c r="H123" s="4">
        <v>2500</v>
      </c>
      <c r="I123" s="5">
        <v>45199</v>
      </c>
      <c r="J123" s="4"/>
      <c r="K123" s="4"/>
      <c r="L123" s="18"/>
    </row>
    <row r="124" spans="1:12" x14ac:dyDescent="0.25">
      <c r="A124" s="17">
        <f t="shared" si="1"/>
        <v>123</v>
      </c>
      <c r="B124" s="4" t="s">
        <v>11</v>
      </c>
      <c r="C124" s="4">
        <v>26117</v>
      </c>
      <c r="D124" s="4">
        <v>2023</v>
      </c>
      <c r="E124" s="4" t="s">
        <v>47</v>
      </c>
      <c r="F124" s="4" t="s">
        <v>25</v>
      </c>
      <c r="G124" s="4" t="s">
        <v>18</v>
      </c>
      <c r="H124" s="4">
        <v>2500</v>
      </c>
      <c r="I124" s="5">
        <v>45199</v>
      </c>
      <c r="J124" s="4"/>
      <c r="K124" s="4"/>
      <c r="L124" s="18"/>
    </row>
    <row r="125" spans="1:12" x14ac:dyDescent="0.25">
      <c r="A125" s="17">
        <f t="shared" si="1"/>
        <v>124</v>
      </c>
      <c r="B125" s="4" t="s">
        <v>11</v>
      </c>
      <c r="C125" s="4">
        <v>26120</v>
      </c>
      <c r="D125" s="4">
        <v>2023</v>
      </c>
      <c r="E125" s="4" t="s">
        <v>47</v>
      </c>
      <c r="F125" s="4" t="s">
        <v>25</v>
      </c>
      <c r="G125" s="4" t="s">
        <v>18</v>
      </c>
      <c r="H125" s="4">
        <v>2500</v>
      </c>
      <c r="I125" s="5">
        <v>45199</v>
      </c>
      <c r="J125" s="4"/>
      <c r="K125" s="4"/>
      <c r="L125" s="18"/>
    </row>
    <row r="126" spans="1:12" x14ac:dyDescent="0.25">
      <c r="A126" s="17">
        <f t="shared" si="1"/>
        <v>125</v>
      </c>
      <c r="B126" s="4" t="s">
        <v>11</v>
      </c>
      <c r="C126" s="4">
        <v>26122</v>
      </c>
      <c r="D126" s="4">
        <v>2023</v>
      </c>
      <c r="E126" s="4" t="s">
        <v>47</v>
      </c>
      <c r="F126" s="4" t="s">
        <v>25</v>
      </c>
      <c r="G126" s="4" t="s">
        <v>18</v>
      </c>
      <c r="H126" s="4">
        <v>2500</v>
      </c>
      <c r="I126" s="5">
        <v>45199</v>
      </c>
      <c r="J126" s="4"/>
      <c r="K126" s="4"/>
      <c r="L126" s="18"/>
    </row>
    <row r="127" spans="1:12" x14ac:dyDescent="0.25">
      <c r="A127" s="17">
        <f t="shared" si="1"/>
        <v>126</v>
      </c>
      <c r="B127" s="4" t="s">
        <v>11</v>
      </c>
      <c r="C127" s="4">
        <v>26135</v>
      </c>
      <c r="D127" s="4">
        <v>2023</v>
      </c>
      <c r="E127" s="4" t="s">
        <v>47</v>
      </c>
      <c r="F127" s="4" t="s">
        <v>25</v>
      </c>
      <c r="G127" s="4" t="s">
        <v>15</v>
      </c>
      <c r="H127" s="4">
        <v>2500</v>
      </c>
      <c r="I127" s="5">
        <v>45199</v>
      </c>
      <c r="J127" s="4"/>
      <c r="K127" s="4"/>
      <c r="L127" s="18"/>
    </row>
    <row r="128" spans="1:12" x14ac:dyDescent="0.25">
      <c r="A128" s="17">
        <f t="shared" si="1"/>
        <v>127</v>
      </c>
      <c r="B128" s="4" t="s">
        <v>11</v>
      </c>
      <c r="C128" s="4">
        <v>26136</v>
      </c>
      <c r="D128" s="4">
        <v>2023</v>
      </c>
      <c r="E128" s="4" t="s">
        <v>47</v>
      </c>
      <c r="F128" s="4" t="s">
        <v>25</v>
      </c>
      <c r="G128" s="4" t="s">
        <v>18</v>
      </c>
      <c r="H128" s="4">
        <v>2500</v>
      </c>
      <c r="I128" s="5">
        <v>45199</v>
      </c>
      <c r="J128" s="4"/>
      <c r="K128" s="4"/>
      <c r="L128" s="18"/>
    </row>
    <row r="129" spans="1:12" x14ac:dyDescent="0.25">
      <c r="A129" s="17">
        <f t="shared" si="1"/>
        <v>128</v>
      </c>
      <c r="B129" s="4" t="s">
        <v>11</v>
      </c>
      <c r="C129" s="4">
        <v>26148</v>
      </c>
      <c r="D129" s="4">
        <v>2023</v>
      </c>
      <c r="E129" s="4" t="s">
        <v>47</v>
      </c>
      <c r="F129" s="4" t="s">
        <v>25</v>
      </c>
      <c r="G129" s="4" t="s">
        <v>18</v>
      </c>
      <c r="H129" s="4">
        <v>2500</v>
      </c>
      <c r="I129" s="5">
        <v>45199</v>
      </c>
      <c r="J129" s="4"/>
      <c r="K129" s="4"/>
      <c r="L129" s="18"/>
    </row>
    <row r="130" spans="1:12" x14ac:dyDescent="0.25">
      <c r="A130" s="17">
        <f t="shared" si="1"/>
        <v>129</v>
      </c>
      <c r="B130" s="4" t="s">
        <v>11</v>
      </c>
      <c r="C130" s="4">
        <v>26155</v>
      </c>
      <c r="D130" s="4">
        <v>2023</v>
      </c>
      <c r="E130" s="4" t="s">
        <v>47</v>
      </c>
      <c r="F130" s="4" t="s">
        <v>25</v>
      </c>
      <c r="G130" s="4" t="s">
        <v>18</v>
      </c>
      <c r="H130" s="4">
        <v>2500</v>
      </c>
      <c r="I130" s="5">
        <v>45199</v>
      </c>
      <c r="J130" s="4"/>
      <c r="K130" s="4"/>
      <c r="L130" s="18"/>
    </row>
    <row r="131" spans="1:12" x14ac:dyDescent="0.25">
      <c r="A131" s="17">
        <f t="shared" si="1"/>
        <v>130</v>
      </c>
      <c r="B131" s="4" t="s">
        <v>11</v>
      </c>
      <c r="C131" s="4">
        <v>26204</v>
      </c>
      <c r="D131" s="4">
        <v>2023</v>
      </c>
      <c r="E131" s="4" t="s">
        <v>47</v>
      </c>
      <c r="F131" s="4" t="s">
        <v>25</v>
      </c>
      <c r="G131" s="4" t="s">
        <v>18</v>
      </c>
      <c r="H131" s="4">
        <v>2500</v>
      </c>
      <c r="I131" s="5">
        <v>45199</v>
      </c>
      <c r="J131" s="4"/>
      <c r="K131" s="4"/>
      <c r="L131" s="18"/>
    </row>
    <row r="132" spans="1:12" x14ac:dyDescent="0.25">
      <c r="A132" s="17">
        <f t="shared" ref="A132:A163" si="2">A131+1</f>
        <v>131</v>
      </c>
      <c r="B132" s="4" t="s">
        <v>11</v>
      </c>
      <c r="C132" s="4">
        <v>26214</v>
      </c>
      <c r="D132" s="4">
        <v>2023</v>
      </c>
      <c r="E132" s="4" t="s">
        <v>47</v>
      </c>
      <c r="F132" s="4" t="s">
        <v>25</v>
      </c>
      <c r="G132" s="4" t="s">
        <v>18</v>
      </c>
      <c r="H132" s="4">
        <v>2500</v>
      </c>
      <c r="I132" s="5">
        <v>45199</v>
      </c>
      <c r="J132" s="4"/>
      <c r="K132" s="4"/>
      <c r="L132" s="18"/>
    </row>
    <row r="133" spans="1:12" x14ac:dyDescent="0.25">
      <c r="A133" s="17">
        <f t="shared" si="2"/>
        <v>132</v>
      </c>
      <c r="B133" s="4" t="s">
        <v>11</v>
      </c>
      <c r="C133" s="4">
        <v>26217</v>
      </c>
      <c r="D133" s="4">
        <v>2023</v>
      </c>
      <c r="E133" s="4" t="s">
        <v>47</v>
      </c>
      <c r="F133" s="4" t="s">
        <v>25</v>
      </c>
      <c r="G133" s="4" t="s">
        <v>18</v>
      </c>
      <c r="H133" s="4">
        <v>2500</v>
      </c>
      <c r="I133" s="5">
        <v>45199</v>
      </c>
      <c r="J133" s="4"/>
      <c r="K133" s="4"/>
      <c r="L133" s="18"/>
    </row>
    <row r="134" spans="1:12" x14ac:dyDescent="0.25">
      <c r="A134" s="17">
        <f t="shared" si="2"/>
        <v>133</v>
      </c>
      <c r="B134" s="4" t="s">
        <v>11</v>
      </c>
      <c r="C134" s="4">
        <v>26232</v>
      </c>
      <c r="D134" s="4">
        <v>2023</v>
      </c>
      <c r="E134" s="4" t="s">
        <v>47</v>
      </c>
      <c r="F134" s="4" t="s">
        <v>25</v>
      </c>
      <c r="G134" s="4" t="s">
        <v>18</v>
      </c>
      <c r="H134" s="4">
        <v>2500</v>
      </c>
      <c r="I134" s="5">
        <v>45199</v>
      </c>
      <c r="J134" s="4"/>
      <c r="K134" s="4"/>
      <c r="L134" s="18"/>
    </row>
    <row r="135" spans="1:12" x14ac:dyDescent="0.25">
      <c r="A135" s="17">
        <f t="shared" si="2"/>
        <v>134</v>
      </c>
      <c r="B135" s="4" t="s">
        <v>11</v>
      </c>
      <c r="C135" s="4">
        <v>26239</v>
      </c>
      <c r="D135" s="4">
        <v>2023</v>
      </c>
      <c r="E135" s="4" t="s">
        <v>47</v>
      </c>
      <c r="F135" s="4" t="s">
        <v>25</v>
      </c>
      <c r="G135" s="4" t="s">
        <v>16</v>
      </c>
      <c r="H135" s="4">
        <v>2500</v>
      </c>
      <c r="I135" s="5">
        <v>45199</v>
      </c>
      <c r="J135" s="4"/>
      <c r="K135" s="4"/>
      <c r="L135" s="18"/>
    </row>
    <row r="136" spans="1:12" x14ac:dyDescent="0.25">
      <c r="A136" s="17">
        <f t="shared" si="2"/>
        <v>135</v>
      </c>
      <c r="B136" s="4" t="s">
        <v>11</v>
      </c>
      <c r="C136" s="4">
        <v>26279</v>
      </c>
      <c r="D136" s="4">
        <v>2023</v>
      </c>
      <c r="E136" s="4" t="s">
        <v>47</v>
      </c>
      <c r="F136" s="4" t="s">
        <v>25</v>
      </c>
      <c r="G136" s="4" t="s">
        <v>18</v>
      </c>
      <c r="H136" s="4">
        <v>2500</v>
      </c>
      <c r="I136" s="5">
        <v>45199</v>
      </c>
      <c r="J136" s="4"/>
      <c r="K136" s="4"/>
      <c r="L136" s="18"/>
    </row>
    <row r="137" spans="1:12" x14ac:dyDescent="0.25">
      <c r="A137" s="17">
        <f t="shared" si="2"/>
        <v>136</v>
      </c>
      <c r="B137" s="4" t="s">
        <v>11</v>
      </c>
      <c r="C137" s="4">
        <v>26388</v>
      </c>
      <c r="D137" s="4">
        <v>2023</v>
      </c>
      <c r="E137" s="4" t="s">
        <v>47</v>
      </c>
      <c r="F137" s="4" t="s">
        <v>25</v>
      </c>
      <c r="G137" s="4" t="s">
        <v>18</v>
      </c>
      <c r="H137" s="4">
        <v>2500</v>
      </c>
      <c r="I137" s="5">
        <v>45199</v>
      </c>
      <c r="J137" s="4"/>
      <c r="K137" s="4"/>
      <c r="L137" s="18"/>
    </row>
    <row r="138" spans="1:12" x14ac:dyDescent="0.25">
      <c r="A138" s="17">
        <f t="shared" si="2"/>
        <v>137</v>
      </c>
      <c r="B138" s="4" t="s">
        <v>11</v>
      </c>
      <c r="C138" s="4">
        <v>26392</v>
      </c>
      <c r="D138" s="4">
        <v>2023</v>
      </c>
      <c r="E138" s="4" t="s">
        <v>47</v>
      </c>
      <c r="F138" s="4" t="s">
        <v>25</v>
      </c>
      <c r="G138" s="4" t="s">
        <v>13</v>
      </c>
      <c r="H138" s="4">
        <v>2500</v>
      </c>
      <c r="I138" s="5">
        <v>45199</v>
      </c>
      <c r="J138" s="4"/>
      <c r="K138" s="4"/>
      <c r="L138" s="18"/>
    </row>
    <row r="139" spans="1:12" x14ac:dyDescent="0.25">
      <c r="A139" s="17">
        <f t="shared" si="2"/>
        <v>138</v>
      </c>
      <c r="B139" s="4" t="s">
        <v>11</v>
      </c>
      <c r="C139" s="4">
        <v>26393</v>
      </c>
      <c r="D139" s="4">
        <v>2023</v>
      </c>
      <c r="E139" s="4" t="s">
        <v>47</v>
      </c>
      <c r="F139" s="4" t="s">
        <v>25</v>
      </c>
      <c r="G139" s="4" t="s">
        <v>18</v>
      </c>
      <c r="H139" s="4">
        <v>2500</v>
      </c>
      <c r="I139" s="5">
        <v>45199</v>
      </c>
      <c r="J139" s="4"/>
      <c r="K139" s="4"/>
      <c r="L139" s="18"/>
    </row>
    <row r="140" spans="1:12" x14ac:dyDescent="0.25">
      <c r="A140" s="17">
        <f t="shared" si="2"/>
        <v>139</v>
      </c>
      <c r="B140" s="4" t="s">
        <v>11</v>
      </c>
      <c r="C140" s="4">
        <v>26400</v>
      </c>
      <c r="D140" s="4">
        <v>2023</v>
      </c>
      <c r="E140" s="4" t="s">
        <v>47</v>
      </c>
      <c r="F140" s="4" t="s">
        <v>25</v>
      </c>
      <c r="G140" s="4" t="s">
        <v>18</v>
      </c>
      <c r="H140" s="4">
        <v>2500</v>
      </c>
      <c r="I140" s="5">
        <v>45199</v>
      </c>
      <c r="J140" s="4"/>
      <c r="K140" s="4"/>
      <c r="L140" s="18"/>
    </row>
    <row r="141" spans="1:12" x14ac:dyDescent="0.25">
      <c r="A141" s="17">
        <f t="shared" si="2"/>
        <v>140</v>
      </c>
      <c r="B141" s="4" t="s">
        <v>11</v>
      </c>
      <c r="C141" s="4">
        <v>26407</v>
      </c>
      <c r="D141" s="4">
        <v>2023</v>
      </c>
      <c r="E141" s="4" t="s">
        <v>47</v>
      </c>
      <c r="F141" s="4" t="s">
        <v>25</v>
      </c>
      <c r="G141" s="4" t="s">
        <v>19</v>
      </c>
      <c r="H141" s="4">
        <v>2500</v>
      </c>
      <c r="I141" s="5">
        <v>45199</v>
      </c>
      <c r="J141" s="4"/>
      <c r="K141" s="4"/>
      <c r="L141" s="18"/>
    </row>
    <row r="142" spans="1:12" x14ac:dyDescent="0.25">
      <c r="A142" s="17">
        <f t="shared" si="2"/>
        <v>141</v>
      </c>
      <c r="B142" s="4" t="s">
        <v>11</v>
      </c>
      <c r="C142" s="4">
        <v>26446</v>
      </c>
      <c r="D142" s="4">
        <v>2023</v>
      </c>
      <c r="E142" s="4" t="s">
        <v>47</v>
      </c>
      <c r="F142" s="4" t="s">
        <v>25</v>
      </c>
      <c r="G142" s="4" t="s">
        <v>18</v>
      </c>
      <c r="H142" s="4">
        <v>2500</v>
      </c>
      <c r="I142" s="5">
        <v>45199</v>
      </c>
      <c r="J142" s="4"/>
      <c r="K142" s="4"/>
      <c r="L142" s="18"/>
    </row>
    <row r="143" spans="1:12" x14ac:dyDescent="0.25">
      <c r="A143" s="17">
        <f t="shared" si="2"/>
        <v>142</v>
      </c>
      <c r="B143" s="4" t="s">
        <v>11</v>
      </c>
      <c r="C143" s="4">
        <v>26502</v>
      </c>
      <c r="D143" s="4">
        <v>2023</v>
      </c>
      <c r="E143" s="4" t="s">
        <v>47</v>
      </c>
      <c r="F143" s="4" t="s">
        <v>25</v>
      </c>
      <c r="G143" s="4" t="s">
        <v>18</v>
      </c>
      <c r="H143" s="4">
        <v>2500</v>
      </c>
      <c r="I143" s="5">
        <v>45199</v>
      </c>
      <c r="J143" s="4"/>
      <c r="K143" s="4"/>
      <c r="L143" s="18"/>
    </row>
    <row r="144" spans="1:12" x14ac:dyDescent="0.25">
      <c r="A144" s="17">
        <f t="shared" si="2"/>
        <v>143</v>
      </c>
      <c r="B144" s="4" t="s">
        <v>11</v>
      </c>
      <c r="C144" s="4">
        <v>26514</v>
      </c>
      <c r="D144" s="4">
        <v>2023</v>
      </c>
      <c r="E144" s="4" t="s">
        <v>47</v>
      </c>
      <c r="F144" s="4" t="s">
        <v>25</v>
      </c>
      <c r="G144" s="4" t="s">
        <v>18</v>
      </c>
      <c r="H144" s="4">
        <v>2500</v>
      </c>
      <c r="I144" s="5">
        <v>45199</v>
      </c>
      <c r="J144" s="4"/>
      <c r="K144" s="4"/>
      <c r="L144" s="18"/>
    </row>
    <row r="145" spans="1:12" x14ac:dyDescent="0.25">
      <c r="A145" s="17">
        <f t="shared" si="2"/>
        <v>144</v>
      </c>
      <c r="B145" s="4" t="s">
        <v>11</v>
      </c>
      <c r="C145" s="4">
        <v>26521</v>
      </c>
      <c r="D145" s="4">
        <v>2023</v>
      </c>
      <c r="E145" s="4" t="s">
        <v>47</v>
      </c>
      <c r="F145" s="4" t="s">
        <v>25</v>
      </c>
      <c r="G145" s="4" t="s">
        <v>18</v>
      </c>
      <c r="H145" s="4">
        <v>2500</v>
      </c>
      <c r="I145" s="5">
        <v>45199</v>
      </c>
      <c r="J145" s="4"/>
      <c r="K145" s="4"/>
      <c r="L145" s="18"/>
    </row>
    <row r="146" spans="1:12" x14ac:dyDescent="0.25">
      <c r="A146" s="17">
        <f t="shared" si="2"/>
        <v>145</v>
      </c>
      <c r="B146" s="4" t="s">
        <v>11</v>
      </c>
      <c r="C146" s="4">
        <v>26530</v>
      </c>
      <c r="D146" s="4">
        <v>2023</v>
      </c>
      <c r="E146" s="4" t="s">
        <v>47</v>
      </c>
      <c r="F146" s="4" t="s">
        <v>25</v>
      </c>
      <c r="G146" s="4" t="s">
        <v>18</v>
      </c>
      <c r="H146" s="4">
        <v>2500</v>
      </c>
      <c r="I146" s="5">
        <v>45199</v>
      </c>
      <c r="J146" s="4"/>
      <c r="K146" s="4"/>
      <c r="L146" s="18"/>
    </row>
    <row r="147" spans="1:12" x14ac:dyDescent="0.25">
      <c r="A147" s="17">
        <f t="shared" si="2"/>
        <v>146</v>
      </c>
      <c r="B147" s="4" t="s">
        <v>11</v>
      </c>
      <c r="C147" s="4">
        <v>26557</v>
      </c>
      <c r="D147" s="4">
        <v>2023</v>
      </c>
      <c r="E147" s="4" t="s">
        <v>47</v>
      </c>
      <c r="F147" s="4" t="s">
        <v>25</v>
      </c>
      <c r="G147" s="4" t="s">
        <v>18</v>
      </c>
      <c r="H147" s="4">
        <v>2500</v>
      </c>
      <c r="I147" s="5">
        <v>45199</v>
      </c>
      <c r="J147" s="4"/>
      <c r="K147" s="4"/>
      <c r="L147" s="18"/>
    </row>
    <row r="148" spans="1:12" x14ac:dyDescent="0.25">
      <c r="A148" s="17">
        <f t="shared" si="2"/>
        <v>147</v>
      </c>
      <c r="B148" s="4" t="s">
        <v>11</v>
      </c>
      <c r="C148" s="4">
        <v>26570</v>
      </c>
      <c r="D148" s="4">
        <v>2023</v>
      </c>
      <c r="E148" s="4" t="s">
        <v>47</v>
      </c>
      <c r="F148" s="4" t="s">
        <v>25</v>
      </c>
      <c r="G148" s="4" t="s">
        <v>18</v>
      </c>
      <c r="H148" s="4">
        <v>2500</v>
      </c>
      <c r="I148" s="5">
        <v>45199</v>
      </c>
      <c r="J148" s="4"/>
      <c r="K148" s="4"/>
      <c r="L148" s="18"/>
    </row>
    <row r="149" spans="1:12" x14ac:dyDescent="0.25">
      <c r="A149" s="17">
        <f t="shared" si="2"/>
        <v>148</v>
      </c>
      <c r="B149" s="4" t="s">
        <v>11</v>
      </c>
      <c r="C149" s="4">
        <v>26613</v>
      </c>
      <c r="D149" s="4">
        <v>2023</v>
      </c>
      <c r="E149" s="4" t="s">
        <v>47</v>
      </c>
      <c r="F149" s="4" t="s">
        <v>25</v>
      </c>
      <c r="G149" s="4" t="s">
        <v>18</v>
      </c>
      <c r="H149" s="4">
        <v>2500</v>
      </c>
      <c r="I149" s="5">
        <v>45199</v>
      </c>
      <c r="J149" s="4"/>
      <c r="K149" s="4"/>
      <c r="L149" s="18"/>
    </row>
    <row r="150" spans="1:12" x14ac:dyDescent="0.25">
      <c r="A150" s="17">
        <f t="shared" si="2"/>
        <v>149</v>
      </c>
      <c r="B150" s="4" t="s">
        <v>11</v>
      </c>
      <c r="C150" s="4">
        <v>26662</v>
      </c>
      <c r="D150" s="4">
        <v>2023</v>
      </c>
      <c r="E150" s="4" t="s">
        <v>47</v>
      </c>
      <c r="F150" s="4" t="s">
        <v>25</v>
      </c>
      <c r="G150" s="4" t="s">
        <v>18</v>
      </c>
      <c r="H150" s="4">
        <v>2500</v>
      </c>
      <c r="I150" s="5">
        <v>45199</v>
      </c>
      <c r="J150" s="4"/>
      <c r="K150" s="4"/>
      <c r="L150" s="18"/>
    </row>
    <row r="151" spans="1:12" x14ac:dyDescent="0.25">
      <c r="A151" s="17">
        <f t="shared" si="2"/>
        <v>150</v>
      </c>
      <c r="B151" s="4" t="s">
        <v>11</v>
      </c>
      <c r="C151" s="4">
        <v>26664</v>
      </c>
      <c r="D151" s="4">
        <v>2023</v>
      </c>
      <c r="E151" s="4" t="s">
        <v>47</v>
      </c>
      <c r="F151" s="4" t="s">
        <v>25</v>
      </c>
      <c r="G151" s="4" t="s">
        <v>18</v>
      </c>
      <c r="H151" s="4">
        <v>2500</v>
      </c>
      <c r="I151" s="5">
        <v>45199</v>
      </c>
      <c r="J151" s="4"/>
      <c r="K151" s="4"/>
      <c r="L151" s="18"/>
    </row>
    <row r="152" spans="1:12" x14ac:dyDescent="0.25">
      <c r="A152" s="17">
        <f t="shared" si="2"/>
        <v>151</v>
      </c>
      <c r="B152" s="4" t="s">
        <v>11</v>
      </c>
      <c r="C152" s="4">
        <v>26698</v>
      </c>
      <c r="D152" s="4">
        <v>2023</v>
      </c>
      <c r="E152" s="4" t="s">
        <v>47</v>
      </c>
      <c r="F152" s="4" t="s">
        <v>25</v>
      </c>
      <c r="G152" s="4" t="s">
        <v>18</v>
      </c>
      <c r="H152" s="4">
        <v>2500</v>
      </c>
      <c r="I152" s="5">
        <v>45199</v>
      </c>
      <c r="J152" s="4"/>
      <c r="K152" s="4"/>
      <c r="L152" s="18"/>
    </row>
    <row r="153" spans="1:12" x14ac:dyDescent="0.25">
      <c r="A153" s="17">
        <f t="shared" si="2"/>
        <v>152</v>
      </c>
      <c r="B153" s="4" t="s">
        <v>11</v>
      </c>
      <c r="C153" s="4">
        <v>26702</v>
      </c>
      <c r="D153" s="4">
        <v>2023</v>
      </c>
      <c r="E153" s="4" t="s">
        <v>47</v>
      </c>
      <c r="F153" s="4" t="s">
        <v>25</v>
      </c>
      <c r="G153" s="4" t="s">
        <v>15</v>
      </c>
      <c r="H153" s="4">
        <v>2500</v>
      </c>
      <c r="I153" s="5">
        <v>45199</v>
      </c>
      <c r="J153" s="4"/>
      <c r="K153" s="4"/>
      <c r="L153" s="18"/>
    </row>
    <row r="154" spans="1:12" x14ac:dyDescent="0.25">
      <c r="A154" s="17">
        <f t="shared" si="2"/>
        <v>153</v>
      </c>
      <c r="B154" s="4" t="s">
        <v>11</v>
      </c>
      <c r="C154" s="4">
        <v>26711</v>
      </c>
      <c r="D154" s="4">
        <v>2023</v>
      </c>
      <c r="E154" s="4" t="s">
        <v>47</v>
      </c>
      <c r="F154" s="4" t="s">
        <v>25</v>
      </c>
      <c r="G154" s="4" t="s">
        <v>13</v>
      </c>
      <c r="H154" s="4">
        <v>2500</v>
      </c>
      <c r="I154" s="5">
        <v>45199</v>
      </c>
      <c r="J154" s="4"/>
      <c r="K154" s="4"/>
      <c r="L154" s="18"/>
    </row>
    <row r="155" spans="1:12" x14ac:dyDescent="0.25">
      <c r="A155" s="17">
        <f t="shared" si="2"/>
        <v>154</v>
      </c>
      <c r="B155" s="4" t="s">
        <v>11</v>
      </c>
      <c r="C155" s="4">
        <v>26743</v>
      </c>
      <c r="D155" s="4">
        <v>2023</v>
      </c>
      <c r="E155" s="4" t="s">
        <v>47</v>
      </c>
      <c r="F155" s="4" t="s">
        <v>25</v>
      </c>
      <c r="G155" s="4" t="s">
        <v>18</v>
      </c>
      <c r="H155" s="4">
        <v>2500</v>
      </c>
      <c r="I155" s="5">
        <v>45199</v>
      </c>
      <c r="J155" s="4"/>
      <c r="K155" s="4"/>
      <c r="L155" s="18"/>
    </row>
    <row r="156" spans="1:12" x14ac:dyDescent="0.25">
      <c r="A156" s="17">
        <f t="shared" si="2"/>
        <v>155</v>
      </c>
      <c r="B156" s="4" t="s">
        <v>11</v>
      </c>
      <c r="C156" s="4">
        <v>26756</v>
      </c>
      <c r="D156" s="4">
        <v>2023</v>
      </c>
      <c r="E156" s="4" t="s">
        <v>47</v>
      </c>
      <c r="F156" s="4" t="s">
        <v>25</v>
      </c>
      <c r="G156" s="4" t="s">
        <v>18</v>
      </c>
      <c r="H156" s="4">
        <v>2500</v>
      </c>
      <c r="I156" s="5">
        <v>45199</v>
      </c>
      <c r="J156" s="4"/>
      <c r="K156" s="4"/>
      <c r="L156" s="18"/>
    </row>
    <row r="157" spans="1:12" x14ac:dyDescent="0.25">
      <c r="A157" s="17">
        <f t="shared" si="2"/>
        <v>156</v>
      </c>
      <c r="B157" s="4" t="s">
        <v>11</v>
      </c>
      <c r="C157" s="4">
        <v>26846</v>
      </c>
      <c r="D157" s="4">
        <v>2023</v>
      </c>
      <c r="E157" s="4" t="s">
        <v>47</v>
      </c>
      <c r="F157" s="4" t="s">
        <v>25</v>
      </c>
      <c r="G157" s="4" t="s">
        <v>18</v>
      </c>
      <c r="H157" s="4">
        <v>2500</v>
      </c>
      <c r="I157" s="5">
        <v>45199</v>
      </c>
      <c r="J157" s="4"/>
      <c r="K157" s="4"/>
      <c r="L157" s="18"/>
    </row>
    <row r="158" spans="1:12" x14ac:dyDescent="0.25">
      <c r="A158" s="17">
        <f t="shared" si="2"/>
        <v>157</v>
      </c>
      <c r="B158" s="4" t="s">
        <v>11</v>
      </c>
      <c r="C158" s="4">
        <v>26856</v>
      </c>
      <c r="D158" s="4">
        <v>2023</v>
      </c>
      <c r="E158" s="4" t="s">
        <v>47</v>
      </c>
      <c r="F158" s="4" t="s">
        <v>25</v>
      </c>
      <c r="G158" s="4" t="s">
        <v>16</v>
      </c>
      <c r="H158" s="4">
        <v>2500</v>
      </c>
      <c r="I158" s="5">
        <v>45199</v>
      </c>
      <c r="J158" s="4"/>
      <c r="K158" s="4"/>
      <c r="L158" s="18"/>
    </row>
    <row r="159" spans="1:12" x14ac:dyDescent="0.25">
      <c r="A159" s="17">
        <f t="shared" si="2"/>
        <v>158</v>
      </c>
      <c r="B159" s="4" t="s">
        <v>11</v>
      </c>
      <c r="C159" s="4">
        <v>26882</v>
      </c>
      <c r="D159" s="4">
        <v>2023</v>
      </c>
      <c r="E159" s="4" t="s">
        <v>47</v>
      </c>
      <c r="F159" s="4" t="s">
        <v>25</v>
      </c>
      <c r="G159" s="4" t="s">
        <v>15</v>
      </c>
      <c r="H159" s="4">
        <v>2500</v>
      </c>
      <c r="I159" s="5">
        <v>45199</v>
      </c>
      <c r="J159" s="4"/>
      <c r="K159" s="4"/>
      <c r="L159" s="18"/>
    </row>
    <row r="160" spans="1:12" x14ac:dyDescent="0.25">
      <c r="A160" s="17">
        <f t="shared" si="2"/>
        <v>159</v>
      </c>
      <c r="B160" s="4" t="s">
        <v>11</v>
      </c>
      <c r="C160" s="4">
        <v>26996</v>
      </c>
      <c r="D160" s="4">
        <v>2023</v>
      </c>
      <c r="E160" s="4" t="s">
        <v>47</v>
      </c>
      <c r="F160" s="4" t="s">
        <v>25</v>
      </c>
      <c r="G160" s="4" t="s">
        <v>15</v>
      </c>
      <c r="H160" s="4">
        <v>2500</v>
      </c>
      <c r="I160" s="5">
        <v>45199</v>
      </c>
      <c r="J160" s="4"/>
      <c r="K160" s="4"/>
      <c r="L160" s="18"/>
    </row>
    <row r="161" spans="1:12" x14ac:dyDescent="0.25">
      <c r="A161" s="17">
        <f t="shared" si="2"/>
        <v>160</v>
      </c>
      <c r="B161" s="4" t="s">
        <v>11</v>
      </c>
      <c r="C161" s="4">
        <v>27069</v>
      </c>
      <c r="D161" s="4">
        <v>2023</v>
      </c>
      <c r="E161" s="4" t="s">
        <v>47</v>
      </c>
      <c r="F161" s="4" t="s">
        <v>25</v>
      </c>
      <c r="G161" s="4" t="s">
        <v>18</v>
      </c>
      <c r="H161" s="4">
        <v>2500</v>
      </c>
      <c r="I161" s="5">
        <v>45199</v>
      </c>
      <c r="J161" s="4"/>
      <c r="K161" s="4"/>
      <c r="L161" s="18"/>
    </row>
    <row r="162" spans="1:12" x14ac:dyDescent="0.25">
      <c r="A162" s="17">
        <f t="shared" si="2"/>
        <v>161</v>
      </c>
      <c r="B162" s="4" t="s">
        <v>11</v>
      </c>
      <c r="C162" s="4">
        <v>27097</v>
      </c>
      <c r="D162" s="4">
        <v>2023</v>
      </c>
      <c r="E162" s="4" t="s">
        <v>47</v>
      </c>
      <c r="F162" s="4" t="s">
        <v>25</v>
      </c>
      <c r="G162" s="4" t="s">
        <v>18</v>
      </c>
      <c r="H162" s="4">
        <v>2500</v>
      </c>
      <c r="I162" s="5">
        <v>45199</v>
      </c>
      <c r="J162" s="4"/>
      <c r="K162" s="4"/>
      <c r="L162" s="18"/>
    </row>
    <row r="163" spans="1:12" ht="15.75" thickBot="1" x14ac:dyDescent="0.3">
      <c r="A163" s="19">
        <f t="shared" si="2"/>
        <v>162</v>
      </c>
      <c r="B163" s="20" t="s">
        <v>53</v>
      </c>
      <c r="C163" s="20" t="s">
        <v>54</v>
      </c>
      <c r="D163" s="20" t="s">
        <v>55</v>
      </c>
      <c r="E163" s="20" t="s">
        <v>47</v>
      </c>
      <c r="F163" s="20" t="s">
        <v>53</v>
      </c>
      <c r="G163" s="20" t="s">
        <v>12</v>
      </c>
      <c r="H163" s="20">
        <v>10000</v>
      </c>
      <c r="I163" s="21">
        <v>45199</v>
      </c>
      <c r="J163" s="20"/>
      <c r="K163" s="20"/>
      <c r="L163" s="22"/>
    </row>
  </sheetData>
  <sortState xmlns:xlrd2="http://schemas.microsoft.com/office/spreadsheetml/2017/richdata2" ref="A2:L163">
    <sortCondition ref="E2:E163" customList="Jan,Feb,Mar,Apr,May,Jun,Jul,Aug,Sep,Oct,Nov,Dec"/>
    <sortCondition ref="D2:D163"/>
    <sortCondition ref="C2:C163"/>
  </sortState>
  <conditionalFormatting sqref="C1">
    <cfRule type="duplicateValues" dxfId="290" priority="33"/>
    <cfRule type="duplicateValues" dxfId="289" priority="34"/>
    <cfRule type="duplicateValues" dxfId="288" priority="35"/>
    <cfRule type="duplicateValues" dxfId="287" priority="36"/>
  </conditionalFormatting>
  <conditionalFormatting sqref="C2:C114">
    <cfRule type="duplicateValues" dxfId="286" priority="8"/>
  </conditionalFormatting>
  <conditionalFormatting sqref="C115">
    <cfRule type="duplicateValues" dxfId="285" priority="7"/>
  </conditionalFormatting>
  <conditionalFormatting sqref="C116:C129">
    <cfRule type="duplicateValues" dxfId="284" priority="3"/>
  </conditionalFormatting>
  <conditionalFormatting sqref="C130:C131">
    <cfRule type="duplicateValues" dxfId="283" priority="1"/>
  </conditionalFormatting>
  <conditionalFormatting sqref="C132:C136">
    <cfRule type="duplicateValues" dxfId="282" priority="2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58"/>
  <sheetViews>
    <sheetView topLeftCell="A37" workbookViewId="0">
      <selection activeCell="E45" sqref="E45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8.42578125" bestFit="1" customWidth="1"/>
    <col min="8" max="8" width="9" bestFit="1" customWidth="1"/>
    <col min="9" max="9" width="10.5703125" bestFit="1" customWidth="1"/>
    <col min="10" max="10" width="19.5703125" bestFit="1" customWidth="1"/>
    <col min="11" max="11" width="36.5703125" bestFit="1" customWidth="1"/>
  </cols>
  <sheetData>
    <row r="1" spans="1:11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1</v>
      </c>
      <c r="B2" s="4" t="s">
        <v>11</v>
      </c>
      <c r="C2" s="4">
        <v>425</v>
      </c>
      <c r="D2" s="4">
        <v>2009</v>
      </c>
      <c r="E2" s="9">
        <v>45139</v>
      </c>
      <c r="F2" s="4" t="s">
        <v>36</v>
      </c>
      <c r="G2" s="4" t="s">
        <v>12</v>
      </c>
      <c r="H2" s="4">
        <v>2750</v>
      </c>
      <c r="I2" s="5">
        <v>45169</v>
      </c>
      <c r="J2" s="4"/>
      <c r="K2" s="4"/>
    </row>
    <row r="3" spans="1:11" x14ac:dyDescent="0.25">
      <c r="A3" s="4">
        <f>A2+1</f>
        <v>2</v>
      </c>
      <c r="B3" s="4" t="s">
        <v>20</v>
      </c>
      <c r="C3" s="4">
        <v>1714</v>
      </c>
      <c r="D3" s="4">
        <v>2014</v>
      </c>
      <c r="E3" s="9">
        <v>45139</v>
      </c>
      <c r="F3" s="4" t="s">
        <v>36</v>
      </c>
      <c r="G3" s="4" t="s">
        <v>16</v>
      </c>
      <c r="H3" s="4">
        <v>2750</v>
      </c>
      <c r="I3" s="5">
        <v>45169</v>
      </c>
      <c r="J3" s="4"/>
      <c r="K3" s="4"/>
    </row>
    <row r="4" spans="1:11" x14ac:dyDescent="0.25">
      <c r="A4" s="4">
        <f t="shared" ref="A4:A58" si="0">A3+1</f>
        <v>3</v>
      </c>
      <c r="B4" s="4" t="s">
        <v>11</v>
      </c>
      <c r="C4" s="4">
        <v>1804</v>
      </c>
      <c r="D4" s="4">
        <v>2014</v>
      </c>
      <c r="E4" s="9">
        <v>45139</v>
      </c>
      <c r="F4" s="4" t="s">
        <v>35</v>
      </c>
      <c r="G4" s="4" t="s">
        <v>37</v>
      </c>
      <c r="H4" s="4">
        <v>4750</v>
      </c>
      <c r="I4" s="5">
        <v>45169</v>
      </c>
      <c r="J4" s="4"/>
      <c r="K4" s="4"/>
    </row>
    <row r="5" spans="1:11" x14ac:dyDescent="0.25">
      <c r="A5" s="4">
        <f t="shared" si="0"/>
        <v>4</v>
      </c>
      <c r="B5" s="4" t="s">
        <v>11</v>
      </c>
      <c r="C5" s="4">
        <v>3036</v>
      </c>
      <c r="D5" s="4">
        <v>2014</v>
      </c>
      <c r="E5" s="9">
        <v>45139</v>
      </c>
      <c r="F5" s="4" t="s">
        <v>24</v>
      </c>
      <c r="G5" s="4" t="s">
        <v>17</v>
      </c>
      <c r="H5" s="4">
        <v>5000</v>
      </c>
      <c r="I5" s="5">
        <v>45169</v>
      </c>
      <c r="J5" s="4"/>
      <c r="K5" s="4"/>
    </row>
    <row r="6" spans="1:11" x14ac:dyDescent="0.25">
      <c r="A6" s="4">
        <f t="shared" si="0"/>
        <v>5</v>
      </c>
      <c r="B6" s="4" t="s">
        <v>11</v>
      </c>
      <c r="C6" s="4">
        <v>3036</v>
      </c>
      <c r="D6" s="4">
        <v>2014</v>
      </c>
      <c r="E6" s="9">
        <v>45139</v>
      </c>
      <c r="F6" s="4" t="s">
        <v>35</v>
      </c>
      <c r="G6" s="4" t="s">
        <v>17</v>
      </c>
      <c r="H6" s="4">
        <v>4750</v>
      </c>
      <c r="I6" s="5">
        <v>45169</v>
      </c>
      <c r="J6" s="4"/>
      <c r="K6" s="4"/>
    </row>
    <row r="7" spans="1:11" x14ac:dyDescent="0.25">
      <c r="A7" s="4">
        <f t="shared" si="0"/>
        <v>6</v>
      </c>
      <c r="B7" s="4" t="s">
        <v>11</v>
      </c>
      <c r="C7" s="4">
        <v>5016</v>
      </c>
      <c r="D7" s="4">
        <v>2010</v>
      </c>
      <c r="E7" s="9">
        <v>45139</v>
      </c>
      <c r="F7" s="4" t="s">
        <v>24</v>
      </c>
      <c r="G7" s="4" t="s">
        <v>29</v>
      </c>
      <c r="H7" s="4">
        <v>1250</v>
      </c>
      <c r="I7" s="5">
        <v>45169</v>
      </c>
      <c r="J7" s="4"/>
      <c r="K7" s="4"/>
    </row>
    <row r="8" spans="1:11" x14ac:dyDescent="0.25">
      <c r="A8" s="4">
        <f t="shared" si="0"/>
        <v>7</v>
      </c>
      <c r="B8" s="4" t="s">
        <v>11</v>
      </c>
      <c r="C8" s="4">
        <v>5016</v>
      </c>
      <c r="D8" s="4">
        <v>2010</v>
      </c>
      <c r="E8" s="9">
        <v>45139</v>
      </c>
      <c r="F8" s="4" t="s">
        <v>36</v>
      </c>
      <c r="G8" s="4" t="s">
        <v>29</v>
      </c>
      <c r="H8" s="4">
        <v>2750</v>
      </c>
      <c r="I8" s="5">
        <v>45169</v>
      </c>
      <c r="J8" s="4"/>
      <c r="K8" s="4"/>
    </row>
    <row r="9" spans="1:11" x14ac:dyDescent="0.25">
      <c r="A9" s="4">
        <f t="shared" si="0"/>
        <v>8</v>
      </c>
      <c r="B9" s="4" t="s">
        <v>11</v>
      </c>
      <c r="C9" s="4">
        <v>6036</v>
      </c>
      <c r="D9" s="4">
        <v>2005</v>
      </c>
      <c r="E9" s="9">
        <v>45139</v>
      </c>
      <c r="F9" s="4" t="s">
        <v>24</v>
      </c>
      <c r="G9" s="4" t="s">
        <v>22</v>
      </c>
      <c r="H9" s="4">
        <v>1250</v>
      </c>
      <c r="I9" s="5">
        <v>45169</v>
      </c>
      <c r="J9" s="4"/>
      <c r="K9" s="4"/>
    </row>
    <row r="10" spans="1:11" x14ac:dyDescent="0.25">
      <c r="A10" s="4">
        <f t="shared" si="0"/>
        <v>9</v>
      </c>
      <c r="B10" s="4" t="s">
        <v>11</v>
      </c>
      <c r="C10" s="4">
        <v>6295</v>
      </c>
      <c r="D10" s="4">
        <v>2012</v>
      </c>
      <c r="E10" s="9">
        <v>45139</v>
      </c>
      <c r="F10" s="4" t="s">
        <v>24</v>
      </c>
      <c r="G10" s="4" t="s">
        <v>26</v>
      </c>
      <c r="H10" s="4">
        <v>1250</v>
      </c>
      <c r="I10" s="5">
        <v>45169</v>
      </c>
      <c r="J10" s="4"/>
      <c r="K10" s="4"/>
    </row>
    <row r="11" spans="1:11" x14ac:dyDescent="0.25">
      <c r="A11" s="4">
        <f t="shared" si="0"/>
        <v>10</v>
      </c>
      <c r="B11" s="4" t="s">
        <v>11</v>
      </c>
      <c r="C11" s="4">
        <v>8783</v>
      </c>
      <c r="D11" s="4">
        <v>2007</v>
      </c>
      <c r="E11" s="9">
        <v>45139</v>
      </c>
      <c r="F11" s="4" t="s">
        <v>24</v>
      </c>
      <c r="G11" s="4" t="s">
        <v>29</v>
      </c>
      <c r="H11" s="4">
        <v>1250</v>
      </c>
      <c r="I11" s="5">
        <v>45169</v>
      </c>
      <c r="J11" s="4"/>
      <c r="K11" s="4"/>
    </row>
    <row r="12" spans="1:11" x14ac:dyDescent="0.25">
      <c r="A12" s="4">
        <f t="shared" si="0"/>
        <v>11</v>
      </c>
      <c r="B12" s="4" t="s">
        <v>11</v>
      </c>
      <c r="C12" s="4">
        <v>8783</v>
      </c>
      <c r="D12" s="4">
        <v>2007</v>
      </c>
      <c r="E12" s="9">
        <v>45139</v>
      </c>
      <c r="F12" s="4" t="s">
        <v>36</v>
      </c>
      <c r="G12" s="4" t="s">
        <v>29</v>
      </c>
      <c r="H12" s="4">
        <v>2750</v>
      </c>
      <c r="I12" s="5">
        <v>45169</v>
      </c>
      <c r="J12" s="4"/>
      <c r="K12" s="4"/>
    </row>
    <row r="13" spans="1:11" x14ac:dyDescent="0.25">
      <c r="A13" s="4">
        <f t="shared" si="0"/>
        <v>12</v>
      </c>
      <c r="B13" s="4" t="s">
        <v>11</v>
      </c>
      <c r="C13" s="4">
        <v>9354</v>
      </c>
      <c r="D13" s="4">
        <v>2010</v>
      </c>
      <c r="E13" s="9">
        <v>45139</v>
      </c>
      <c r="F13" s="4" t="s">
        <v>24</v>
      </c>
      <c r="G13" s="4" t="s">
        <v>19</v>
      </c>
      <c r="H13" s="4">
        <v>1250</v>
      </c>
      <c r="I13" s="5">
        <v>45169</v>
      </c>
      <c r="J13" s="4"/>
      <c r="K13" s="4"/>
    </row>
    <row r="14" spans="1:11" x14ac:dyDescent="0.25">
      <c r="A14" s="4">
        <f t="shared" si="0"/>
        <v>13</v>
      </c>
      <c r="B14" s="4" t="s">
        <v>11</v>
      </c>
      <c r="C14" s="4">
        <v>9354</v>
      </c>
      <c r="D14" s="4">
        <v>2010</v>
      </c>
      <c r="E14" s="9">
        <v>45139</v>
      </c>
      <c r="F14" s="4" t="s">
        <v>36</v>
      </c>
      <c r="G14" s="4" t="s">
        <v>19</v>
      </c>
      <c r="H14" s="4">
        <v>2750</v>
      </c>
      <c r="I14" s="5">
        <v>45169</v>
      </c>
      <c r="J14" s="4"/>
      <c r="K14" s="4"/>
    </row>
    <row r="15" spans="1:11" x14ac:dyDescent="0.25">
      <c r="A15" s="4">
        <f t="shared" si="0"/>
        <v>14</v>
      </c>
      <c r="B15" s="4" t="s">
        <v>11</v>
      </c>
      <c r="C15" s="4">
        <v>10093</v>
      </c>
      <c r="D15" s="4">
        <v>2012</v>
      </c>
      <c r="E15" s="9">
        <v>45139</v>
      </c>
      <c r="F15" s="4" t="s">
        <v>24</v>
      </c>
      <c r="G15" s="4" t="s">
        <v>12</v>
      </c>
      <c r="H15" s="4">
        <v>1250</v>
      </c>
      <c r="I15" s="5">
        <v>45169</v>
      </c>
      <c r="J15" s="4"/>
      <c r="K15" s="4"/>
    </row>
    <row r="16" spans="1:11" x14ac:dyDescent="0.25">
      <c r="A16" s="4">
        <f t="shared" si="0"/>
        <v>15</v>
      </c>
      <c r="B16" s="4" t="s">
        <v>11</v>
      </c>
      <c r="C16" s="4">
        <v>10093</v>
      </c>
      <c r="D16" s="4">
        <v>2012</v>
      </c>
      <c r="E16" s="9">
        <v>45139</v>
      </c>
      <c r="F16" s="4" t="s">
        <v>35</v>
      </c>
      <c r="G16" s="4" t="s">
        <v>12</v>
      </c>
      <c r="H16" s="4">
        <v>4750</v>
      </c>
      <c r="I16" s="5">
        <v>45169</v>
      </c>
      <c r="J16" s="4"/>
      <c r="K16" s="4"/>
    </row>
    <row r="17" spans="1:11" x14ac:dyDescent="0.25">
      <c r="A17" s="4">
        <f t="shared" si="0"/>
        <v>16</v>
      </c>
      <c r="B17" s="4" t="s">
        <v>11</v>
      </c>
      <c r="C17" s="4">
        <v>13003</v>
      </c>
      <c r="D17" s="4">
        <v>2015</v>
      </c>
      <c r="E17" s="9">
        <v>45139</v>
      </c>
      <c r="F17" s="4" t="s">
        <v>24</v>
      </c>
      <c r="G17" s="4" t="s">
        <v>22</v>
      </c>
      <c r="H17" s="4">
        <v>1250</v>
      </c>
      <c r="I17" s="5">
        <v>45169</v>
      </c>
      <c r="J17" s="4"/>
      <c r="K17" s="4"/>
    </row>
    <row r="18" spans="1:11" x14ac:dyDescent="0.25">
      <c r="A18" s="4">
        <f t="shared" si="0"/>
        <v>17</v>
      </c>
      <c r="B18" s="4" t="s">
        <v>11</v>
      </c>
      <c r="C18" s="4">
        <v>14289</v>
      </c>
      <c r="D18" s="4">
        <v>2014</v>
      </c>
      <c r="E18" s="9">
        <v>45139</v>
      </c>
      <c r="F18" s="4" t="s">
        <v>36</v>
      </c>
      <c r="G18" s="4" t="s">
        <v>14</v>
      </c>
      <c r="H18" s="4">
        <v>2750</v>
      </c>
      <c r="I18" s="5">
        <v>45169</v>
      </c>
      <c r="J18" s="4"/>
      <c r="K18" s="4"/>
    </row>
    <row r="19" spans="1:11" x14ac:dyDescent="0.25">
      <c r="A19" s="4">
        <f t="shared" si="0"/>
        <v>18</v>
      </c>
      <c r="B19" s="4" t="s">
        <v>11</v>
      </c>
      <c r="C19" s="4">
        <v>16747</v>
      </c>
      <c r="D19" s="4">
        <v>2013</v>
      </c>
      <c r="E19" s="9">
        <v>45139</v>
      </c>
      <c r="F19" s="4" t="s">
        <v>24</v>
      </c>
      <c r="G19" s="4" t="s">
        <v>38</v>
      </c>
      <c r="H19" s="4">
        <v>1250</v>
      </c>
      <c r="I19" s="5">
        <v>45169</v>
      </c>
      <c r="J19" s="4"/>
      <c r="K19" s="4"/>
    </row>
    <row r="20" spans="1:11" x14ac:dyDescent="0.25">
      <c r="A20" s="4">
        <f t="shared" si="0"/>
        <v>19</v>
      </c>
      <c r="B20" s="4" t="s">
        <v>11</v>
      </c>
      <c r="C20" s="4">
        <v>16747</v>
      </c>
      <c r="D20" s="4">
        <v>2013</v>
      </c>
      <c r="E20" s="9">
        <v>45139</v>
      </c>
      <c r="F20" s="4" t="s">
        <v>36</v>
      </c>
      <c r="G20" s="4" t="s">
        <v>38</v>
      </c>
      <c r="H20" s="4">
        <v>2750</v>
      </c>
      <c r="I20" s="5">
        <v>45169</v>
      </c>
      <c r="J20" s="4"/>
      <c r="K20" s="4"/>
    </row>
    <row r="21" spans="1:11" x14ac:dyDescent="0.25">
      <c r="A21" s="4">
        <f t="shared" si="0"/>
        <v>20</v>
      </c>
      <c r="B21" s="4" t="s">
        <v>11</v>
      </c>
      <c r="C21" s="4">
        <v>17393</v>
      </c>
      <c r="D21" s="4">
        <v>2013</v>
      </c>
      <c r="E21" s="9">
        <v>45139</v>
      </c>
      <c r="F21" s="4" t="s">
        <v>24</v>
      </c>
      <c r="G21" s="4" t="s">
        <v>39</v>
      </c>
      <c r="H21" s="4">
        <v>5000</v>
      </c>
      <c r="I21" s="5">
        <v>45169</v>
      </c>
      <c r="J21" s="4"/>
      <c r="K21" s="4"/>
    </row>
    <row r="22" spans="1:11" x14ac:dyDescent="0.25">
      <c r="A22" s="4">
        <f t="shared" si="0"/>
        <v>21</v>
      </c>
      <c r="B22" s="4" t="s">
        <v>11</v>
      </c>
      <c r="C22" s="4">
        <v>17393</v>
      </c>
      <c r="D22" s="4">
        <v>2013</v>
      </c>
      <c r="E22" s="9">
        <v>45139</v>
      </c>
      <c r="F22" s="4" t="s">
        <v>35</v>
      </c>
      <c r="G22" s="4" t="s">
        <v>39</v>
      </c>
      <c r="H22" s="4">
        <v>4750</v>
      </c>
      <c r="I22" s="5">
        <v>45169</v>
      </c>
      <c r="J22" s="4"/>
      <c r="K22" s="4"/>
    </row>
    <row r="23" spans="1:11" x14ac:dyDescent="0.25">
      <c r="A23" s="4">
        <f t="shared" si="0"/>
        <v>22</v>
      </c>
      <c r="B23" s="4" t="s">
        <v>11</v>
      </c>
      <c r="C23" s="4">
        <v>18089</v>
      </c>
      <c r="D23" s="4">
        <v>2014</v>
      </c>
      <c r="E23" s="9">
        <v>45139</v>
      </c>
      <c r="F23" s="4" t="s">
        <v>36</v>
      </c>
      <c r="G23" s="4" t="s">
        <v>16</v>
      </c>
      <c r="H23" s="4">
        <v>2750</v>
      </c>
      <c r="I23" s="5">
        <v>45169</v>
      </c>
      <c r="J23" s="4"/>
      <c r="K23" s="4"/>
    </row>
    <row r="24" spans="1:11" x14ac:dyDescent="0.25">
      <c r="A24" s="4">
        <f t="shared" si="0"/>
        <v>23</v>
      </c>
      <c r="B24" s="4" t="s">
        <v>11</v>
      </c>
      <c r="C24" s="4">
        <v>18400</v>
      </c>
      <c r="D24" s="4">
        <v>2007</v>
      </c>
      <c r="E24" s="9">
        <v>45139</v>
      </c>
      <c r="F24" s="4" t="s">
        <v>24</v>
      </c>
      <c r="G24" s="4" t="s">
        <v>23</v>
      </c>
      <c r="H24" s="4">
        <v>1250</v>
      </c>
      <c r="I24" s="5">
        <v>45169</v>
      </c>
      <c r="J24" s="4"/>
      <c r="K24" s="4"/>
    </row>
    <row r="25" spans="1:11" x14ac:dyDescent="0.25">
      <c r="A25" s="4">
        <f t="shared" si="0"/>
        <v>24</v>
      </c>
      <c r="B25" s="4" t="s">
        <v>11</v>
      </c>
      <c r="C25" s="4">
        <v>18400</v>
      </c>
      <c r="D25" s="4">
        <v>2007</v>
      </c>
      <c r="E25" s="9">
        <v>45139</v>
      </c>
      <c r="F25" s="4" t="s">
        <v>36</v>
      </c>
      <c r="G25" s="4" t="s">
        <v>23</v>
      </c>
      <c r="H25" s="4">
        <v>2750</v>
      </c>
      <c r="I25" s="5">
        <v>45169</v>
      </c>
      <c r="J25" s="4"/>
      <c r="K25" s="4"/>
    </row>
    <row r="26" spans="1:11" x14ac:dyDescent="0.25">
      <c r="A26" s="4">
        <f t="shared" si="0"/>
        <v>25</v>
      </c>
      <c r="B26" s="4" t="s">
        <v>11</v>
      </c>
      <c r="C26" s="4">
        <v>18789</v>
      </c>
      <c r="D26" s="4">
        <v>2015</v>
      </c>
      <c r="E26" s="9">
        <v>45139</v>
      </c>
      <c r="F26" s="4" t="s">
        <v>35</v>
      </c>
      <c r="G26" s="4" t="s">
        <v>34</v>
      </c>
      <c r="H26" s="4">
        <v>4750</v>
      </c>
      <c r="I26" s="5">
        <v>45169</v>
      </c>
      <c r="J26" s="4"/>
      <c r="K26" s="4"/>
    </row>
    <row r="27" spans="1:11" x14ac:dyDescent="0.25">
      <c r="A27" s="4">
        <f t="shared" si="0"/>
        <v>26</v>
      </c>
      <c r="B27" s="4" t="s">
        <v>11</v>
      </c>
      <c r="C27" s="4">
        <v>19282</v>
      </c>
      <c r="D27" s="4">
        <v>2014</v>
      </c>
      <c r="E27" s="9">
        <v>45139</v>
      </c>
      <c r="F27" s="4" t="s">
        <v>36</v>
      </c>
      <c r="G27" s="4" t="s">
        <v>29</v>
      </c>
      <c r="H27" s="4">
        <v>2750</v>
      </c>
      <c r="I27" s="5">
        <v>45169</v>
      </c>
      <c r="J27" s="4"/>
      <c r="K27" s="4"/>
    </row>
    <row r="28" spans="1:11" x14ac:dyDescent="0.25">
      <c r="A28" s="4">
        <f t="shared" si="0"/>
        <v>27</v>
      </c>
      <c r="B28" s="4" t="s">
        <v>11</v>
      </c>
      <c r="C28" s="4">
        <v>19893</v>
      </c>
      <c r="D28" s="4">
        <v>2015</v>
      </c>
      <c r="E28" s="9">
        <v>45139</v>
      </c>
      <c r="F28" s="4" t="s">
        <v>24</v>
      </c>
      <c r="G28" s="4" t="s">
        <v>40</v>
      </c>
      <c r="H28" s="4">
        <v>1250</v>
      </c>
      <c r="I28" s="5">
        <v>45169</v>
      </c>
      <c r="J28" s="4"/>
      <c r="K28" s="4"/>
    </row>
    <row r="29" spans="1:11" x14ac:dyDescent="0.25">
      <c r="A29" s="4">
        <f t="shared" si="0"/>
        <v>28</v>
      </c>
      <c r="B29" s="4" t="s">
        <v>11</v>
      </c>
      <c r="C29" s="4">
        <v>20470</v>
      </c>
      <c r="D29" s="4">
        <v>2015</v>
      </c>
      <c r="E29" s="9">
        <v>45139</v>
      </c>
      <c r="F29" s="4" t="s">
        <v>24</v>
      </c>
      <c r="G29" s="4" t="s">
        <v>40</v>
      </c>
      <c r="H29" s="4">
        <v>1250</v>
      </c>
      <c r="I29" s="5">
        <v>45169</v>
      </c>
      <c r="J29" s="4"/>
      <c r="K29" s="4"/>
    </row>
    <row r="30" spans="1:11" x14ac:dyDescent="0.25">
      <c r="A30" s="4">
        <f t="shared" si="0"/>
        <v>29</v>
      </c>
      <c r="B30" s="4" t="s">
        <v>11</v>
      </c>
      <c r="C30" s="4">
        <v>20472</v>
      </c>
      <c r="D30" s="4">
        <v>2015</v>
      </c>
      <c r="E30" s="9">
        <v>45139</v>
      </c>
      <c r="F30" s="4" t="s">
        <v>24</v>
      </c>
      <c r="G30" s="4" t="s">
        <v>40</v>
      </c>
      <c r="H30" s="4">
        <v>1250</v>
      </c>
      <c r="I30" s="5">
        <v>45169</v>
      </c>
      <c r="J30" s="4"/>
      <c r="K30" s="4"/>
    </row>
    <row r="31" spans="1:11" x14ac:dyDescent="0.25">
      <c r="A31" s="4">
        <f t="shared" si="0"/>
        <v>30</v>
      </c>
      <c r="B31" s="4" t="s">
        <v>11</v>
      </c>
      <c r="C31" s="4">
        <v>20478</v>
      </c>
      <c r="D31" s="4">
        <v>2015</v>
      </c>
      <c r="E31" s="9">
        <v>45139</v>
      </c>
      <c r="F31" s="4" t="s">
        <v>24</v>
      </c>
      <c r="G31" s="4" t="s">
        <v>40</v>
      </c>
      <c r="H31" s="4">
        <v>1250</v>
      </c>
      <c r="I31" s="5">
        <v>45169</v>
      </c>
      <c r="J31" s="4"/>
      <c r="K31" s="4"/>
    </row>
    <row r="32" spans="1:11" x14ac:dyDescent="0.25">
      <c r="A32" s="4">
        <f t="shared" si="0"/>
        <v>31</v>
      </c>
      <c r="B32" s="4" t="s">
        <v>11</v>
      </c>
      <c r="C32" s="4">
        <v>20480</v>
      </c>
      <c r="D32" s="4">
        <v>2015</v>
      </c>
      <c r="E32" s="9">
        <v>45139</v>
      </c>
      <c r="F32" s="4" t="s">
        <v>24</v>
      </c>
      <c r="G32" s="4" t="s">
        <v>39</v>
      </c>
      <c r="H32" s="4">
        <v>1250</v>
      </c>
      <c r="I32" s="5">
        <v>45169</v>
      </c>
      <c r="J32" s="4"/>
      <c r="K32" s="4"/>
    </row>
    <row r="33" spans="1:11" x14ac:dyDescent="0.25">
      <c r="A33" s="4">
        <f t="shared" si="0"/>
        <v>32</v>
      </c>
      <c r="B33" s="4" t="s">
        <v>11</v>
      </c>
      <c r="C33" s="4">
        <v>20484</v>
      </c>
      <c r="D33" s="4">
        <v>2015</v>
      </c>
      <c r="E33" s="9">
        <v>45139</v>
      </c>
      <c r="F33" s="4" t="s">
        <v>24</v>
      </c>
      <c r="G33" s="4" t="s">
        <v>40</v>
      </c>
      <c r="H33" s="4">
        <v>1250</v>
      </c>
      <c r="I33" s="5">
        <v>45169</v>
      </c>
      <c r="J33" s="4"/>
      <c r="K33" s="4"/>
    </row>
    <row r="34" spans="1:11" x14ac:dyDescent="0.25">
      <c r="A34" s="4">
        <f t="shared" si="0"/>
        <v>33</v>
      </c>
      <c r="B34" s="4" t="s">
        <v>11</v>
      </c>
      <c r="C34" s="4">
        <v>20486</v>
      </c>
      <c r="D34" s="4">
        <v>2015</v>
      </c>
      <c r="E34" s="9">
        <v>45139</v>
      </c>
      <c r="F34" s="4" t="s">
        <v>24</v>
      </c>
      <c r="G34" s="4" t="s">
        <v>40</v>
      </c>
      <c r="H34" s="4">
        <v>1250</v>
      </c>
      <c r="I34" s="5">
        <v>45169</v>
      </c>
      <c r="J34" s="4"/>
      <c r="K34" s="4"/>
    </row>
    <row r="35" spans="1:11" x14ac:dyDescent="0.25">
      <c r="A35" s="4">
        <f t="shared" si="0"/>
        <v>34</v>
      </c>
      <c r="B35" s="4" t="s">
        <v>11</v>
      </c>
      <c r="C35" s="4">
        <v>20495</v>
      </c>
      <c r="D35" s="4">
        <v>2015</v>
      </c>
      <c r="E35" s="9">
        <v>45139</v>
      </c>
      <c r="F35" s="4" t="s">
        <v>24</v>
      </c>
      <c r="G35" s="4" t="s">
        <v>40</v>
      </c>
      <c r="H35" s="4">
        <v>1250</v>
      </c>
      <c r="I35" s="5">
        <v>45169</v>
      </c>
      <c r="J35" s="4"/>
      <c r="K35" s="4"/>
    </row>
    <row r="36" spans="1:11" x14ac:dyDescent="0.25">
      <c r="A36" s="4">
        <f t="shared" si="0"/>
        <v>35</v>
      </c>
      <c r="B36" s="4" t="s">
        <v>11</v>
      </c>
      <c r="C36" s="4">
        <v>20724</v>
      </c>
      <c r="D36" s="4">
        <v>2015</v>
      </c>
      <c r="E36" s="9">
        <v>45139</v>
      </c>
      <c r="F36" s="4" t="s">
        <v>24</v>
      </c>
      <c r="G36" s="4" t="s">
        <v>40</v>
      </c>
      <c r="H36" s="4">
        <v>1250</v>
      </c>
      <c r="I36" s="5">
        <v>45169</v>
      </c>
      <c r="J36" s="4"/>
      <c r="K36" s="4"/>
    </row>
    <row r="37" spans="1:11" x14ac:dyDescent="0.25">
      <c r="A37" s="4">
        <f t="shared" si="0"/>
        <v>36</v>
      </c>
      <c r="B37" s="4" t="s">
        <v>11</v>
      </c>
      <c r="C37" s="4">
        <v>21991</v>
      </c>
      <c r="D37" s="4">
        <v>2014</v>
      </c>
      <c r="E37" s="9">
        <v>45139</v>
      </c>
      <c r="F37" s="4" t="s">
        <v>24</v>
      </c>
      <c r="G37" s="4" t="s">
        <v>12</v>
      </c>
      <c r="H37" s="4">
        <v>1250</v>
      </c>
      <c r="I37" s="5">
        <v>45169</v>
      </c>
      <c r="J37" s="4"/>
      <c r="K37" s="4"/>
    </row>
    <row r="38" spans="1:11" x14ac:dyDescent="0.25">
      <c r="A38" s="4">
        <f t="shared" si="0"/>
        <v>37</v>
      </c>
      <c r="B38" s="4" t="s">
        <v>11</v>
      </c>
      <c r="C38" s="4">
        <v>21991</v>
      </c>
      <c r="D38" s="4">
        <v>2014</v>
      </c>
      <c r="E38" s="9">
        <v>45139</v>
      </c>
      <c r="F38" s="4" t="s">
        <v>36</v>
      </c>
      <c r="G38" s="4" t="s">
        <v>12</v>
      </c>
      <c r="H38" s="4">
        <v>2750</v>
      </c>
      <c r="I38" s="5">
        <v>45169</v>
      </c>
      <c r="J38" s="4"/>
      <c r="K38" s="4"/>
    </row>
    <row r="39" spans="1:11" x14ac:dyDescent="0.25">
      <c r="A39" s="4">
        <f t="shared" si="0"/>
        <v>38</v>
      </c>
      <c r="B39" s="4" t="s">
        <v>11</v>
      </c>
      <c r="C39" s="4">
        <v>23347</v>
      </c>
      <c r="D39" s="4">
        <v>2010</v>
      </c>
      <c r="E39" s="9">
        <v>45139</v>
      </c>
      <c r="F39" s="4" t="s">
        <v>24</v>
      </c>
      <c r="G39" s="4" t="s">
        <v>23</v>
      </c>
      <c r="H39" s="4">
        <v>1250</v>
      </c>
      <c r="I39" s="5">
        <v>45169</v>
      </c>
      <c r="J39" s="4"/>
      <c r="K39" s="4"/>
    </row>
    <row r="40" spans="1:11" x14ac:dyDescent="0.25">
      <c r="A40" s="4">
        <f t="shared" si="0"/>
        <v>39</v>
      </c>
      <c r="B40" s="4" t="s">
        <v>11</v>
      </c>
      <c r="C40" s="4">
        <v>23603</v>
      </c>
      <c r="D40" s="4">
        <v>2007</v>
      </c>
      <c r="E40" s="9">
        <v>45139</v>
      </c>
      <c r="F40" s="4" t="s">
        <v>24</v>
      </c>
      <c r="G40" s="4" t="s">
        <v>14</v>
      </c>
      <c r="H40" s="4">
        <v>1250</v>
      </c>
      <c r="I40" s="5">
        <v>45169</v>
      </c>
      <c r="J40" s="4"/>
      <c r="K40" s="4"/>
    </row>
    <row r="41" spans="1:11" x14ac:dyDescent="0.25">
      <c r="A41" s="4">
        <f t="shared" si="0"/>
        <v>40</v>
      </c>
      <c r="B41" s="4" t="s">
        <v>11</v>
      </c>
      <c r="C41" s="4">
        <v>23603</v>
      </c>
      <c r="D41" s="4">
        <v>2007</v>
      </c>
      <c r="E41" s="9">
        <v>45139</v>
      </c>
      <c r="F41" s="4" t="s">
        <v>36</v>
      </c>
      <c r="G41" s="4" t="s">
        <v>14</v>
      </c>
      <c r="H41" s="4">
        <v>2750</v>
      </c>
      <c r="I41" s="5">
        <v>45169</v>
      </c>
      <c r="J41" s="4"/>
      <c r="K41" s="4"/>
    </row>
    <row r="42" spans="1:11" x14ac:dyDescent="0.25">
      <c r="A42" s="4">
        <f t="shared" si="0"/>
        <v>41</v>
      </c>
      <c r="B42" s="4" t="s">
        <v>11</v>
      </c>
      <c r="C42" s="4">
        <v>24842</v>
      </c>
      <c r="D42" s="4">
        <v>2010</v>
      </c>
      <c r="E42" s="9">
        <v>45139</v>
      </c>
      <c r="F42" s="4" t="s">
        <v>36</v>
      </c>
      <c r="G42" s="4" t="s">
        <v>16</v>
      </c>
      <c r="H42" s="4">
        <v>2750</v>
      </c>
      <c r="I42" s="5">
        <v>45169</v>
      </c>
      <c r="J42" s="4"/>
      <c r="K42" s="4"/>
    </row>
    <row r="43" spans="1:11" x14ac:dyDescent="0.25">
      <c r="A43" s="4">
        <f t="shared" si="0"/>
        <v>42</v>
      </c>
      <c r="B43" s="4" t="s">
        <v>11</v>
      </c>
      <c r="C43" s="4">
        <v>24886</v>
      </c>
      <c r="D43" s="4">
        <v>2013</v>
      </c>
      <c r="E43" s="9">
        <v>45139</v>
      </c>
      <c r="F43" s="4" t="s">
        <v>36</v>
      </c>
      <c r="G43" s="4" t="s">
        <v>26</v>
      </c>
      <c r="H43" s="4">
        <v>2750</v>
      </c>
      <c r="I43" s="5">
        <v>45169</v>
      </c>
      <c r="J43" s="4"/>
      <c r="K43" s="4"/>
    </row>
    <row r="44" spans="1:11" x14ac:dyDescent="0.25">
      <c r="A44" s="4">
        <f t="shared" si="0"/>
        <v>43</v>
      </c>
      <c r="B44" s="4" t="s">
        <v>11</v>
      </c>
      <c r="C44" s="4">
        <v>25235</v>
      </c>
      <c r="D44" s="4">
        <v>2014</v>
      </c>
      <c r="E44" s="9">
        <v>45139</v>
      </c>
      <c r="F44" s="4" t="s">
        <v>24</v>
      </c>
      <c r="G44" s="4" t="s">
        <v>19</v>
      </c>
      <c r="H44" s="4">
        <v>1250</v>
      </c>
      <c r="I44" s="5">
        <v>45169</v>
      </c>
      <c r="J44" s="4"/>
      <c r="K44" s="4"/>
    </row>
    <row r="45" spans="1:11" x14ac:dyDescent="0.25">
      <c r="A45" s="4">
        <f t="shared" si="0"/>
        <v>44</v>
      </c>
      <c r="B45" s="4" t="s">
        <v>11</v>
      </c>
      <c r="C45" s="4">
        <v>26894</v>
      </c>
      <c r="D45" s="4">
        <v>2013</v>
      </c>
      <c r="E45" s="9">
        <v>45139</v>
      </c>
      <c r="F45" s="4" t="s">
        <v>24</v>
      </c>
      <c r="G45" s="4" t="s">
        <v>41</v>
      </c>
      <c r="H45" s="4">
        <v>1250</v>
      </c>
      <c r="I45" s="5">
        <v>45169</v>
      </c>
      <c r="J45" s="4"/>
      <c r="K45" s="4"/>
    </row>
    <row r="46" spans="1:11" x14ac:dyDescent="0.25">
      <c r="A46" s="4">
        <f t="shared" si="0"/>
        <v>45</v>
      </c>
      <c r="B46" s="4" t="s">
        <v>11</v>
      </c>
      <c r="C46" s="4">
        <v>27083</v>
      </c>
      <c r="D46" s="4">
        <v>2013</v>
      </c>
      <c r="E46" s="9">
        <v>45139</v>
      </c>
      <c r="F46" s="4" t="s">
        <v>24</v>
      </c>
      <c r="G46" s="4" t="s">
        <v>15</v>
      </c>
      <c r="H46" s="4">
        <v>1250</v>
      </c>
      <c r="I46" s="5">
        <v>45169</v>
      </c>
      <c r="J46" s="4"/>
      <c r="K46" s="4"/>
    </row>
    <row r="47" spans="1:11" x14ac:dyDescent="0.25">
      <c r="A47" s="4">
        <f t="shared" si="0"/>
        <v>46</v>
      </c>
      <c r="B47" s="4" t="s">
        <v>11</v>
      </c>
      <c r="C47" s="4">
        <v>27083</v>
      </c>
      <c r="D47" s="4">
        <v>2013</v>
      </c>
      <c r="E47" s="9">
        <v>45139</v>
      </c>
      <c r="F47" s="4" t="s">
        <v>36</v>
      </c>
      <c r="G47" s="4" t="s">
        <v>15</v>
      </c>
      <c r="H47" s="4">
        <v>2750</v>
      </c>
      <c r="I47" s="5">
        <v>45169</v>
      </c>
      <c r="J47" s="4"/>
      <c r="K47" s="4"/>
    </row>
    <row r="48" spans="1:11" x14ac:dyDescent="0.25">
      <c r="A48" s="4">
        <f t="shared" si="0"/>
        <v>47</v>
      </c>
      <c r="B48" s="4" t="s">
        <v>11</v>
      </c>
      <c r="C48" s="4">
        <v>27582</v>
      </c>
      <c r="D48" s="4">
        <v>2012</v>
      </c>
      <c r="E48" s="9">
        <v>45139</v>
      </c>
      <c r="F48" s="4" t="s">
        <v>24</v>
      </c>
      <c r="G48" s="4" t="s">
        <v>18</v>
      </c>
      <c r="H48" s="4">
        <v>1250</v>
      </c>
      <c r="I48" s="5">
        <v>45169</v>
      </c>
      <c r="J48" s="4"/>
      <c r="K48" s="4"/>
    </row>
    <row r="49" spans="1:11" x14ac:dyDescent="0.25">
      <c r="A49" s="4">
        <f t="shared" si="0"/>
        <v>48</v>
      </c>
      <c r="B49" s="4" t="s">
        <v>11</v>
      </c>
      <c r="C49" s="4">
        <v>27582</v>
      </c>
      <c r="D49" s="4">
        <v>2012</v>
      </c>
      <c r="E49" s="9">
        <v>45139</v>
      </c>
      <c r="F49" s="4" t="s">
        <v>35</v>
      </c>
      <c r="G49" s="4" t="s">
        <v>18</v>
      </c>
      <c r="H49" s="4">
        <v>4750</v>
      </c>
      <c r="I49" s="5">
        <v>45169</v>
      </c>
      <c r="J49" s="4"/>
      <c r="K49" s="4"/>
    </row>
    <row r="50" spans="1:11" x14ac:dyDescent="0.25">
      <c r="A50" s="4">
        <f t="shared" si="0"/>
        <v>49</v>
      </c>
      <c r="B50" s="4" t="s">
        <v>11</v>
      </c>
      <c r="C50" s="4">
        <v>27742</v>
      </c>
      <c r="D50" s="4">
        <v>2008</v>
      </c>
      <c r="E50" s="9">
        <v>45139</v>
      </c>
      <c r="F50" s="4" t="s">
        <v>24</v>
      </c>
      <c r="G50" s="4" t="s">
        <v>16</v>
      </c>
      <c r="H50" s="4">
        <v>1250</v>
      </c>
      <c r="I50" s="5">
        <v>45169</v>
      </c>
      <c r="J50" s="4"/>
      <c r="K50" s="4"/>
    </row>
    <row r="51" spans="1:11" x14ac:dyDescent="0.25">
      <c r="A51" s="4">
        <f t="shared" si="0"/>
        <v>50</v>
      </c>
      <c r="B51" s="4" t="s">
        <v>11</v>
      </c>
      <c r="C51" s="4">
        <v>27742</v>
      </c>
      <c r="D51" s="4">
        <v>2008</v>
      </c>
      <c r="E51" s="9">
        <v>45139</v>
      </c>
      <c r="F51" s="4" t="s">
        <v>35</v>
      </c>
      <c r="G51" s="4" t="s">
        <v>16</v>
      </c>
      <c r="H51" s="4">
        <v>4750</v>
      </c>
      <c r="I51" s="5">
        <v>45169</v>
      </c>
      <c r="J51" s="4"/>
      <c r="K51" s="4"/>
    </row>
    <row r="52" spans="1:11" x14ac:dyDescent="0.25">
      <c r="A52" s="4">
        <f t="shared" si="0"/>
        <v>51</v>
      </c>
      <c r="B52" s="4" t="s">
        <v>11</v>
      </c>
      <c r="C52" s="4">
        <v>28396</v>
      </c>
      <c r="D52" s="4">
        <v>2014</v>
      </c>
      <c r="E52" s="9">
        <v>45139</v>
      </c>
      <c r="F52" s="4" t="s">
        <v>36</v>
      </c>
      <c r="G52" s="4" t="s">
        <v>16</v>
      </c>
      <c r="H52" s="4">
        <v>2750</v>
      </c>
      <c r="I52" s="5">
        <v>45169</v>
      </c>
      <c r="J52" s="4"/>
      <c r="K52" s="4"/>
    </row>
    <row r="53" spans="1:11" x14ac:dyDescent="0.25">
      <c r="A53" s="4">
        <f t="shared" si="0"/>
        <v>52</v>
      </c>
      <c r="B53" s="4" t="s">
        <v>11</v>
      </c>
      <c r="C53" s="4">
        <v>29486</v>
      </c>
      <c r="D53" s="4">
        <v>2013</v>
      </c>
      <c r="E53" s="9">
        <v>45139</v>
      </c>
      <c r="F53" s="4" t="s">
        <v>24</v>
      </c>
      <c r="G53" s="4" t="s">
        <v>26</v>
      </c>
      <c r="H53" s="4">
        <v>1250</v>
      </c>
      <c r="I53" s="5">
        <v>45169</v>
      </c>
      <c r="J53" s="4"/>
      <c r="K53" s="4"/>
    </row>
    <row r="54" spans="1:11" x14ac:dyDescent="0.25">
      <c r="A54" s="4">
        <f t="shared" si="0"/>
        <v>53</v>
      </c>
      <c r="B54" s="4" t="s">
        <v>11</v>
      </c>
      <c r="C54" s="4">
        <v>29486</v>
      </c>
      <c r="D54" s="4">
        <v>2013</v>
      </c>
      <c r="E54" s="9">
        <v>45139</v>
      </c>
      <c r="F54" s="4" t="s">
        <v>36</v>
      </c>
      <c r="G54" s="4" t="s">
        <v>26</v>
      </c>
      <c r="H54" s="4">
        <v>2750</v>
      </c>
      <c r="I54" s="5">
        <v>45169</v>
      </c>
      <c r="J54" s="4"/>
      <c r="K54" s="4"/>
    </row>
    <row r="55" spans="1:11" x14ac:dyDescent="0.25">
      <c r="A55" s="4">
        <f t="shared" si="0"/>
        <v>54</v>
      </c>
      <c r="B55" s="4" t="s">
        <v>11</v>
      </c>
      <c r="C55" s="4">
        <v>29601</v>
      </c>
      <c r="D55" s="4">
        <v>2013</v>
      </c>
      <c r="E55" s="9">
        <v>45139</v>
      </c>
      <c r="F55" s="4" t="s">
        <v>24</v>
      </c>
      <c r="G55" s="4" t="s">
        <v>22</v>
      </c>
      <c r="H55" s="4">
        <v>1250</v>
      </c>
      <c r="I55" s="5">
        <v>45169</v>
      </c>
      <c r="J55" s="4"/>
      <c r="K55" s="4"/>
    </row>
    <row r="56" spans="1:11" x14ac:dyDescent="0.25">
      <c r="A56" s="4">
        <f t="shared" si="0"/>
        <v>55</v>
      </c>
      <c r="B56" s="4" t="s">
        <v>11</v>
      </c>
      <c r="C56" s="4">
        <v>31029</v>
      </c>
      <c r="D56" s="4">
        <v>2013</v>
      </c>
      <c r="E56" s="9">
        <v>45139</v>
      </c>
      <c r="F56" s="4" t="s">
        <v>24</v>
      </c>
      <c r="G56" s="4" t="s">
        <v>12</v>
      </c>
      <c r="H56" s="4">
        <v>1250</v>
      </c>
      <c r="I56" s="5">
        <v>45169</v>
      </c>
      <c r="J56" s="4"/>
      <c r="K56" s="4"/>
    </row>
    <row r="57" spans="1:11" x14ac:dyDescent="0.25">
      <c r="A57" s="4">
        <f t="shared" si="0"/>
        <v>56</v>
      </c>
      <c r="B57" s="4" t="s">
        <v>11</v>
      </c>
      <c r="C57" s="4">
        <v>33703</v>
      </c>
      <c r="D57" s="4">
        <v>2015</v>
      </c>
      <c r="E57" s="9">
        <v>45139</v>
      </c>
      <c r="F57" s="4" t="s">
        <v>36</v>
      </c>
      <c r="G57" s="4" t="s">
        <v>34</v>
      </c>
      <c r="H57" s="4">
        <v>2750</v>
      </c>
      <c r="I57" s="5">
        <v>45169</v>
      </c>
      <c r="J57" s="4"/>
      <c r="K57" s="4"/>
    </row>
    <row r="58" spans="1:11" x14ac:dyDescent="0.25">
      <c r="A58" s="4">
        <f t="shared" si="0"/>
        <v>57</v>
      </c>
      <c r="B58" s="4" t="s">
        <v>11</v>
      </c>
      <c r="C58" s="4">
        <v>35597</v>
      </c>
      <c r="D58" s="4">
        <v>2012</v>
      </c>
      <c r="E58" s="9">
        <v>45139</v>
      </c>
      <c r="F58" s="4" t="s">
        <v>36</v>
      </c>
      <c r="G58" s="4" t="s">
        <v>19</v>
      </c>
      <c r="H58" s="4">
        <v>2750</v>
      </c>
      <c r="I58" s="5">
        <v>45169</v>
      </c>
      <c r="J58" s="4"/>
      <c r="K58" s="4"/>
    </row>
  </sheetData>
  <conditionalFormatting sqref="C1">
    <cfRule type="duplicateValues" dxfId="281" priority="2"/>
    <cfRule type="duplicateValues" dxfId="280" priority="3"/>
    <cfRule type="duplicateValues" dxfId="279" priority="4"/>
  </conditionalFormatting>
  <conditionalFormatting sqref="C2:C58">
    <cfRule type="duplicateValues" dxfId="278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59"/>
  <sheetViews>
    <sheetView topLeftCell="A42" workbookViewId="0">
      <selection activeCell="B2" sqref="B2:H59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1.140625" bestFit="1" customWidth="1"/>
    <col min="7" max="7" width="20.28515625" bestFit="1" customWidth="1"/>
    <col min="8" max="8" width="9" bestFit="1" customWidth="1"/>
    <col min="9" max="9" width="10.5703125" bestFit="1" customWidth="1"/>
    <col min="10" max="10" width="19.5703125" bestFit="1" customWidth="1"/>
    <col min="11" max="11" width="36.5703125" bestFit="1" customWidth="1"/>
  </cols>
  <sheetData>
    <row r="1" spans="1:11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1</v>
      </c>
      <c r="B2" s="4" t="s">
        <v>11</v>
      </c>
      <c r="C2" s="4">
        <v>8680</v>
      </c>
      <c r="D2" s="4">
        <v>2023</v>
      </c>
      <c r="E2" s="9">
        <v>45139</v>
      </c>
      <c r="F2" s="4" t="s">
        <v>36</v>
      </c>
      <c r="G2" s="4" t="s">
        <v>15</v>
      </c>
      <c r="H2" s="4">
        <v>10000</v>
      </c>
      <c r="I2" s="4"/>
      <c r="J2" s="4"/>
      <c r="K2" s="4"/>
    </row>
    <row r="3" spans="1:11" x14ac:dyDescent="0.25">
      <c r="A3" s="4">
        <f>A2+1</f>
        <v>2</v>
      </c>
      <c r="B3" s="4" t="s">
        <v>11</v>
      </c>
      <c r="C3" s="4">
        <v>8813</v>
      </c>
      <c r="D3" s="4">
        <v>2023</v>
      </c>
      <c r="E3" s="9">
        <v>45139</v>
      </c>
      <c r="F3" s="4" t="s">
        <v>35</v>
      </c>
      <c r="G3" s="4" t="s">
        <v>15</v>
      </c>
      <c r="H3" s="4">
        <v>10000</v>
      </c>
      <c r="I3" s="4"/>
      <c r="J3" s="4"/>
      <c r="K3" s="4"/>
    </row>
    <row r="4" spans="1:11" x14ac:dyDescent="0.25">
      <c r="A4" s="4">
        <f t="shared" ref="A4:A59" si="0">A3+1</f>
        <v>3</v>
      </c>
      <c r="B4" s="4" t="s">
        <v>11</v>
      </c>
      <c r="C4" s="4">
        <v>9184</v>
      </c>
      <c r="D4" s="4">
        <v>2023</v>
      </c>
      <c r="E4" s="9">
        <v>45139</v>
      </c>
      <c r="F4" s="4" t="s">
        <v>35</v>
      </c>
      <c r="G4" s="4" t="s">
        <v>15</v>
      </c>
      <c r="H4" s="4">
        <v>10000</v>
      </c>
      <c r="I4" s="4"/>
      <c r="J4" s="4"/>
      <c r="K4" s="4"/>
    </row>
    <row r="5" spans="1:11" x14ac:dyDescent="0.25">
      <c r="A5" s="4">
        <f t="shared" si="0"/>
        <v>4</v>
      </c>
      <c r="B5" s="4" t="s">
        <v>11</v>
      </c>
      <c r="C5" s="4">
        <v>11681</v>
      </c>
      <c r="D5" s="4">
        <v>2023</v>
      </c>
      <c r="E5" s="9">
        <v>45139</v>
      </c>
      <c r="F5" s="4" t="s">
        <v>35</v>
      </c>
      <c r="G5" s="4" t="s">
        <v>15</v>
      </c>
      <c r="H5" s="4">
        <v>10000</v>
      </c>
      <c r="I5" s="4"/>
      <c r="J5" s="4"/>
      <c r="K5" s="4"/>
    </row>
    <row r="6" spans="1:11" x14ac:dyDescent="0.25">
      <c r="A6" s="4">
        <f t="shared" si="0"/>
        <v>5</v>
      </c>
      <c r="B6" s="4" t="s">
        <v>11</v>
      </c>
      <c r="C6" s="4">
        <v>12256</v>
      </c>
      <c r="D6" s="4">
        <v>2023</v>
      </c>
      <c r="E6" s="9">
        <v>45139</v>
      </c>
      <c r="F6" s="4" t="s">
        <v>35</v>
      </c>
      <c r="G6" s="4" t="s">
        <v>15</v>
      </c>
      <c r="H6" s="4">
        <v>10000</v>
      </c>
      <c r="I6" s="4"/>
      <c r="J6" s="4"/>
      <c r="K6" s="4"/>
    </row>
    <row r="7" spans="1:11" x14ac:dyDescent="0.25">
      <c r="A7" s="4">
        <f t="shared" si="0"/>
        <v>6</v>
      </c>
      <c r="B7" s="4" t="s">
        <v>11</v>
      </c>
      <c r="C7" s="4">
        <v>12686</v>
      </c>
      <c r="D7" s="4">
        <v>2023</v>
      </c>
      <c r="E7" s="9">
        <v>45139</v>
      </c>
      <c r="F7" s="4" t="s">
        <v>36</v>
      </c>
      <c r="G7" s="4" t="s">
        <v>15</v>
      </c>
      <c r="H7" s="4">
        <v>10000</v>
      </c>
      <c r="I7" s="4"/>
      <c r="J7" s="4"/>
      <c r="K7" s="4"/>
    </row>
    <row r="8" spans="1:11" x14ac:dyDescent="0.25">
      <c r="A8" s="4">
        <f t="shared" si="0"/>
        <v>7</v>
      </c>
      <c r="B8" s="4" t="s">
        <v>11</v>
      </c>
      <c r="C8" s="4">
        <v>12957</v>
      </c>
      <c r="D8" s="4">
        <v>2023</v>
      </c>
      <c r="E8" s="9">
        <v>45139</v>
      </c>
      <c r="F8" s="4" t="s">
        <v>36</v>
      </c>
      <c r="G8" s="4" t="s">
        <v>15</v>
      </c>
      <c r="H8" s="4">
        <v>10000</v>
      </c>
      <c r="I8" s="4"/>
      <c r="J8" s="4"/>
      <c r="K8" s="4"/>
    </row>
    <row r="9" spans="1:11" x14ac:dyDescent="0.25">
      <c r="A9" s="4">
        <f t="shared" si="0"/>
        <v>8</v>
      </c>
      <c r="B9" s="4" t="s">
        <v>11</v>
      </c>
      <c r="C9" s="4">
        <v>13835</v>
      </c>
      <c r="D9" s="4">
        <v>2023</v>
      </c>
      <c r="E9" s="9">
        <v>45139</v>
      </c>
      <c r="F9" s="4" t="s">
        <v>36</v>
      </c>
      <c r="G9" s="4" t="s">
        <v>15</v>
      </c>
      <c r="H9" s="4">
        <v>10000</v>
      </c>
      <c r="I9" s="4"/>
      <c r="J9" s="4"/>
      <c r="K9" s="4"/>
    </row>
    <row r="10" spans="1:11" x14ac:dyDescent="0.25">
      <c r="A10" s="4">
        <f t="shared" si="0"/>
        <v>9</v>
      </c>
      <c r="B10" s="4" t="s">
        <v>11</v>
      </c>
      <c r="C10" s="4">
        <v>14020</v>
      </c>
      <c r="D10" s="4">
        <v>2023</v>
      </c>
      <c r="E10" s="9">
        <v>45139</v>
      </c>
      <c r="F10" s="4" t="s">
        <v>36</v>
      </c>
      <c r="G10" s="4" t="s">
        <v>15</v>
      </c>
      <c r="H10" s="4">
        <v>10000</v>
      </c>
      <c r="I10" s="4"/>
      <c r="J10" s="4"/>
      <c r="K10" s="4"/>
    </row>
    <row r="11" spans="1:11" x14ac:dyDescent="0.25">
      <c r="A11" s="4">
        <f t="shared" si="0"/>
        <v>10</v>
      </c>
      <c r="B11" s="4" t="s">
        <v>11</v>
      </c>
      <c r="C11" s="4">
        <v>14273</v>
      </c>
      <c r="D11" s="4">
        <v>2023</v>
      </c>
      <c r="E11" s="9">
        <v>45139</v>
      </c>
      <c r="F11" s="4" t="s">
        <v>36</v>
      </c>
      <c r="G11" s="4" t="s">
        <v>15</v>
      </c>
      <c r="H11" s="4">
        <v>10000</v>
      </c>
      <c r="I11" s="4"/>
      <c r="J11" s="4"/>
      <c r="K11" s="4"/>
    </row>
    <row r="12" spans="1:11" x14ac:dyDescent="0.25">
      <c r="A12" s="4">
        <f t="shared" si="0"/>
        <v>11</v>
      </c>
      <c r="B12" s="4" t="s">
        <v>11</v>
      </c>
      <c r="C12" s="4">
        <v>15645</v>
      </c>
      <c r="D12" s="4">
        <v>2023</v>
      </c>
      <c r="E12" s="9">
        <v>45139</v>
      </c>
      <c r="F12" s="4" t="s">
        <v>35</v>
      </c>
      <c r="G12" s="4" t="s">
        <v>15</v>
      </c>
      <c r="H12" s="4">
        <v>10000</v>
      </c>
      <c r="I12" s="4"/>
      <c r="J12" s="4"/>
      <c r="K12" s="4"/>
    </row>
    <row r="13" spans="1:11" x14ac:dyDescent="0.25">
      <c r="A13" s="4">
        <f t="shared" si="0"/>
        <v>12</v>
      </c>
      <c r="B13" s="7" t="s">
        <v>20</v>
      </c>
      <c r="C13" s="8">
        <v>832</v>
      </c>
      <c r="D13" s="7">
        <v>2023</v>
      </c>
      <c r="E13" s="9">
        <v>45139</v>
      </c>
      <c r="F13" s="4" t="s">
        <v>36</v>
      </c>
      <c r="G13" s="4" t="s">
        <v>15</v>
      </c>
      <c r="H13" s="4">
        <v>10000</v>
      </c>
      <c r="I13" s="4"/>
      <c r="J13" s="4"/>
      <c r="K13" s="4"/>
    </row>
    <row r="14" spans="1:11" x14ac:dyDescent="0.25">
      <c r="A14" s="4">
        <f t="shared" si="0"/>
        <v>13</v>
      </c>
      <c r="B14" s="4" t="s">
        <v>11</v>
      </c>
      <c r="C14" s="4">
        <v>14940</v>
      </c>
      <c r="D14" s="4">
        <v>2023</v>
      </c>
      <c r="E14" s="9">
        <v>45139</v>
      </c>
      <c r="F14" s="4" t="s">
        <v>35</v>
      </c>
      <c r="G14" s="4" t="s">
        <v>14</v>
      </c>
      <c r="H14" s="4">
        <v>10000</v>
      </c>
      <c r="I14" s="4"/>
      <c r="J14" s="4"/>
      <c r="K14" s="4"/>
    </row>
    <row r="15" spans="1:11" x14ac:dyDescent="0.25">
      <c r="A15" s="4">
        <f t="shared" si="0"/>
        <v>14</v>
      </c>
      <c r="B15" s="4" t="s">
        <v>20</v>
      </c>
      <c r="C15" s="4">
        <v>1346</v>
      </c>
      <c r="D15" s="4">
        <v>2023</v>
      </c>
      <c r="E15" s="9">
        <v>45139</v>
      </c>
      <c r="F15" s="4" t="s">
        <v>36</v>
      </c>
      <c r="G15" s="4" t="s">
        <v>21</v>
      </c>
      <c r="H15" s="4">
        <v>10000</v>
      </c>
      <c r="I15" s="4"/>
      <c r="J15" s="4"/>
      <c r="K15" s="4"/>
    </row>
    <row r="16" spans="1:11" x14ac:dyDescent="0.25">
      <c r="A16" s="4">
        <f t="shared" si="0"/>
        <v>15</v>
      </c>
      <c r="B16" s="4" t="s">
        <v>11</v>
      </c>
      <c r="C16" s="4">
        <v>16688</v>
      </c>
      <c r="D16" s="4">
        <v>2023</v>
      </c>
      <c r="E16" s="9">
        <v>45139</v>
      </c>
      <c r="F16" s="4" t="s">
        <v>35</v>
      </c>
      <c r="G16" s="4" t="s">
        <v>13</v>
      </c>
      <c r="H16" s="4">
        <v>10000</v>
      </c>
      <c r="I16" s="4"/>
      <c r="J16" s="4"/>
      <c r="K16" s="4"/>
    </row>
    <row r="17" spans="1:11" x14ac:dyDescent="0.25">
      <c r="A17" s="4">
        <f t="shared" si="0"/>
        <v>16</v>
      </c>
      <c r="B17" s="4" t="s">
        <v>11</v>
      </c>
      <c r="C17" s="4">
        <v>9487</v>
      </c>
      <c r="D17" s="4">
        <v>2023</v>
      </c>
      <c r="E17" s="9">
        <v>45139</v>
      </c>
      <c r="F17" s="4" t="s">
        <v>35</v>
      </c>
      <c r="G17" s="4" t="s">
        <v>39</v>
      </c>
      <c r="H17" s="4">
        <v>10000</v>
      </c>
      <c r="I17" s="4"/>
      <c r="J17" s="4"/>
      <c r="K17" s="4"/>
    </row>
    <row r="18" spans="1:11" x14ac:dyDescent="0.25">
      <c r="A18" s="4">
        <f t="shared" si="0"/>
        <v>17</v>
      </c>
      <c r="B18" s="4" t="s">
        <v>11</v>
      </c>
      <c r="C18" s="4">
        <v>13575</v>
      </c>
      <c r="D18" s="4">
        <v>2023</v>
      </c>
      <c r="E18" s="9">
        <v>45139</v>
      </c>
      <c r="F18" s="4" t="s">
        <v>36</v>
      </c>
      <c r="G18" s="4" t="s">
        <v>34</v>
      </c>
      <c r="H18" s="4">
        <v>10000</v>
      </c>
      <c r="I18" s="4"/>
      <c r="J18" s="4"/>
      <c r="K18" s="4"/>
    </row>
    <row r="19" spans="1:11" x14ac:dyDescent="0.25">
      <c r="A19" s="4">
        <f t="shared" si="0"/>
        <v>18</v>
      </c>
      <c r="B19" s="4" t="s">
        <v>11</v>
      </c>
      <c r="C19" s="4">
        <v>12963</v>
      </c>
      <c r="D19" s="4">
        <v>2023</v>
      </c>
      <c r="E19" s="9">
        <v>45139</v>
      </c>
      <c r="F19" s="4" t="s">
        <v>35</v>
      </c>
      <c r="G19" s="4" t="s">
        <v>22</v>
      </c>
      <c r="H19" s="4">
        <v>10000</v>
      </c>
      <c r="I19" s="4"/>
      <c r="J19" s="4"/>
      <c r="K19" s="4"/>
    </row>
    <row r="20" spans="1:11" x14ac:dyDescent="0.25">
      <c r="A20" s="4">
        <f t="shared" si="0"/>
        <v>19</v>
      </c>
      <c r="B20" s="4" t="s">
        <v>11</v>
      </c>
      <c r="C20" s="4">
        <v>11646</v>
      </c>
      <c r="D20" s="4">
        <v>2023</v>
      </c>
      <c r="E20" s="9">
        <v>45139</v>
      </c>
      <c r="F20" s="4" t="s">
        <v>36</v>
      </c>
      <c r="G20" s="4" t="s">
        <v>23</v>
      </c>
      <c r="H20" s="4">
        <v>10000</v>
      </c>
      <c r="I20" s="4"/>
      <c r="J20" s="4"/>
      <c r="K20" s="4"/>
    </row>
    <row r="21" spans="1:11" x14ac:dyDescent="0.25">
      <c r="A21" s="4">
        <f t="shared" si="0"/>
        <v>20</v>
      </c>
      <c r="B21" s="4" t="s">
        <v>11</v>
      </c>
      <c r="C21" s="4">
        <v>16285</v>
      </c>
      <c r="D21" s="4">
        <v>2023</v>
      </c>
      <c r="E21" s="9">
        <v>45139</v>
      </c>
      <c r="F21" s="4" t="s">
        <v>36</v>
      </c>
      <c r="G21" s="4" t="s">
        <v>39</v>
      </c>
      <c r="H21" s="4">
        <v>10000</v>
      </c>
      <c r="I21" s="4"/>
      <c r="J21" s="4"/>
      <c r="K21" s="4"/>
    </row>
    <row r="22" spans="1:11" x14ac:dyDescent="0.25">
      <c r="A22" s="4">
        <f t="shared" si="0"/>
        <v>21</v>
      </c>
      <c r="B22" s="4" t="s">
        <v>11</v>
      </c>
      <c r="C22" s="4">
        <v>8831</v>
      </c>
      <c r="D22" s="4">
        <v>2023</v>
      </c>
      <c r="E22" s="9">
        <v>45139</v>
      </c>
      <c r="F22" s="4" t="s">
        <v>36</v>
      </c>
      <c r="G22" s="4" t="s">
        <v>23</v>
      </c>
      <c r="H22" s="4">
        <v>10000</v>
      </c>
      <c r="I22" s="4"/>
      <c r="J22" s="4"/>
      <c r="K22" s="4"/>
    </row>
    <row r="23" spans="1:11" x14ac:dyDescent="0.25">
      <c r="A23" s="4">
        <f t="shared" si="0"/>
        <v>22</v>
      </c>
      <c r="B23" s="4" t="s">
        <v>11</v>
      </c>
      <c r="C23" s="4">
        <v>15394</v>
      </c>
      <c r="D23" s="4">
        <v>2023</v>
      </c>
      <c r="E23" s="9">
        <v>45139</v>
      </c>
      <c r="F23" s="4" t="s">
        <v>36</v>
      </c>
      <c r="G23" s="4" t="s">
        <v>19</v>
      </c>
      <c r="H23" s="4">
        <v>10000</v>
      </c>
      <c r="I23" s="4"/>
      <c r="J23" s="4"/>
      <c r="K23" s="4"/>
    </row>
    <row r="24" spans="1:11" x14ac:dyDescent="0.25">
      <c r="A24" s="4">
        <f t="shared" si="0"/>
        <v>23</v>
      </c>
      <c r="B24" s="4" t="s">
        <v>11</v>
      </c>
      <c r="C24" s="4">
        <v>13272</v>
      </c>
      <c r="D24" s="4">
        <v>2023</v>
      </c>
      <c r="E24" s="9">
        <v>45139</v>
      </c>
      <c r="F24" s="4" t="s">
        <v>36</v>
      </c>
      <c r="G24" s="4" t="s">
        <v>19</v>
      </c>
      <c r="H24" s="4">
        <v>10000</v>
      </c>
      <c r="I24" s="4"/>
      <c r="J24" s="4"/>
      <c r="K24" s="4"/>
    </row>
    <row r="25" spans="1:11" x14ac:dyDescent="0.25">
      <c r="A25" s="4">
        <f t="shared" si="0"/>
        <v>24</v>
      </c>
      <c r="B25" s="4" t="s">
        <v>11</v>
      </c>
      <c r="C25" s="4">
        <v>17067</v>
      </c>
      <c r="D25" s="4">
        <v>2023</v>
      </c>
      <c r="E25" s="9">
        <v>45139</v>
      </c>
      <c r="F25" s="4" t="s">
        <v>35</v>
      </c>
      <c r="G25" s="4" t="s">
        <v>29</v>
      </c>
      <c r="H25" s="4">
        <v>10000</v>
      </c>
      <c r="I25" s="4"/>
      <c r="J25" s="4"/>
      <c r="K25" s="4"/>
    </row>
    <row r="26" spans="1:11" x14ac:dyDescent="0.25">
      <c r="A26" s="4">
        <f t="shared" si="0"/>
        <v>25</v>
      </c>
      <c r="B26" s="4" t="s">
        <v>11</v>
      </c>
      <c r="C26" s="4">
        <v>20973</v>
      </c>
      <c r="D26" s="4">
        <v>2023</v>
      </c>
      <c r="E26" s="9">
        <v>45139</v>
      </c>
      <c r="F26" s="4" t="s">
        <v>36</v>
      </c>
      <c r="G26" s="4" t="s">
        <v>23</v>
      </c>
      <c r="H26" s="4">
        <v>10000</v>
      </c>
      <c r="I26" s="4"/>
      <c r="J26" s="4"/>
      <c r="K26" s="4"/>
    </row>
    <row r="27" spans="1:11" x14ac:dyDescent="0.25">
      <c r="A27" s="4">
        <f t="shared" si="0"/>
        <v>26</v>
      </c>
      <c r="B27" s="4" t="s">
        <v>11</v>
      </c>
      <c r="C27" s="4">
        <v>20196</v>
      </c>
      <c r="D27" s="4">
        <v>2023</v>
      </c>
      <c r="E27" s="9">
        <v>45139</v>
      </c>
      <c r="F27" s="4" t="s">
        <v>36</v>
      </c>
      <c r="G27" s="4" t="s">
        <v>23</v>
      </c>
      <c r="H27" s="4">
        <v>10000</v>
      </c>
      <c r="I27" s="4"/>
      <c r="J27" s="4"/>
      <c r="K27" s="4"/>
    </row>
    <row r="28" spans="1:11" x14ac:dyDescent="0.25">
      <c r="A28" s="4">
        <f t="shared" si="0"/>
        <v>27</v>
      </c>
      <c r="B28" s="4" t="s">
        <v>11</v>
      </c>
      <c r="C28" s="4">
        <v>20941</v>
      </c>
      <c r="D28" s="4">
        <v>2023</v>
      </c>
      <c r="E28" s="9">
        <v>45139</v>
      </c>
      <c r="F28" s="4" t="s">
        <v>36</v>
      </c>
      <c r="G28" s="4" t="s">
        <v>23</v>
      </c>
      <c r="H28" s="4">
        <v>10000</v>
      </c>
      <c r="I28" s="4"/>
      <c r="J28" s="4"/>
      <c r="K28" s="4"/>
    </row>
    <row r="29" spans="1:11" x14ac:dyDescent="0.25">
      <c r="A29" s="4">
        <f t="shared" si="0"/>
        <v>28</v>
      </c>
      <c r="B29" s="4" t="s">
        <v>11</v>
      </c>
      <c r="C29" s="4">
        <v>20938</v>
      </c>
      <c r="D29" s="4">
        <v>2023</v>
      </c>
      <c r="E29" s="9">
        <v>45139</v>
      </c>
      <c r="F29" s="4" t="s">
        <v>36</v>
      </c>
      <c r="G29" s="4" t="s">
        <v>23</v>
      </c>
      <c r="H29" s="4">
        <v>10000</v>
      </c>
      <c r="I29" s="4"/>
      <c r="J29" s="4"/>
      <c r="K29" s="4"/>
    </row>
    <row r="30" spans="1:11" x14ac:dyDescent="0.25">
      <c r="A30" s="4">
        <f t="shared" si="0"/>
        <v>29</v>
      </c>
      <c r="B30" s="4" t="s">
        <v>11</v>
      </c>
      <c r="C30" s="4">
        <v>16140</v>
      </c>
      <c r="D30" s="4">
        <v>2023</v>
      </c>
      <c r="E30" s="9">
        <v>45139</v>
      </c>
      <c r="F30" s="4" t="s">
        <v>35</v>
      </c>
      <c r="G30" s="4" t="s">
        <v>37</v>
      </c>
      <c r="H30" s="4">
        <v>10000</v>
      </c>
      <c r="I30" s="4"/>
      <c r="J30" s="4"/>
      <c r="K30" s="4"/>
    </row>
    <row r="31" spans="1:11" x14ac:dyDescent="0.25">
      <c r="A31" s="4">
        <f t="shared" si="0"/>
        <v>30</v>
      </c>
      <c r="B31" s="4" t="s">
        <v>11</v>
      </c>
      <c r="C31" s="4">
        <v>7123</v>
      </c>
      <c r="D31" s="4">
        <v>2023</v>
      </c>
      <c r="E31" s="9">
        <v>45139</v>
      </c>
      <c r="F31" s="4" t="s">
        <v>35</v>
      </c>
      <c r="G31" s="4" t="s">
        <v>18</v>
      </c>
      <c r="H31" s="4">
        <v>10000</v>
      </c>
      <c r="I31" s="4"/>
      <c r="J31" s="4"/>
      <c r="K31" s="4"/>
    </row>
    <row r="32" spans="1:11" x14ac:dyDescent="0.25">
      <c r="A32" s="4">
        <f t="shared" si="0"/>
        <v>31</v>
      </c>
      <c r="B32" s="4" t="s">
        <v>11</v>
      </c>
      <c r="C32" s="4">
        <v>19733</v>
      </c>
      <c r="D32" s="4">
        <v>2023</v>
      </c>
      <c r="E32" s="9">
        <v>45139</v>
      </c>
      <c r="F32" s="4" t="s">
        <v>36</v>
      </c>
      <c r="G32" s="4" t="s">
        <v>34</v>
      </c>
      <c r="H32" s="4">
        <v>10000</v>
      </c>
      <c r="I32" s="4"/>
      <c r="J32" s="4"/>
      <c r="K32" s="4"/>
    </row>
    <row r="33" spans="1:11" x14ac:dyDescent="0.25">
      <c r="A33" s="4">
        <f t="shared" si="0"/>
        <v>32</v>
      </c>
      <c r="B33" s="4" t="s">
        <v>42</v>
      </c>
      <c r="C33" s="4">
        <v>398</v>
      </c>
      <c r="D33" s="4">
        <v>2023</v>
      </c>
      <c r="E33" s="9">
        <v>45139</v>
      </c>
      <c r="F33" s="4" t="s">
        <v>36</v>
      </c>
      <c r="G33" s="4" t="s">
        <v>38</v>
      </c>
      <c r="H33" s="4">
        <v>10000</v>
      </c>
      <c r="I33" s="4"/>
      <c r="J33" s="4"/>
      <c r="K33" s="4"/>
    </row>
    <row r="34" spans="1:11" x14ac:dyDescent="0.25">
      <c r="A34" s="4">
        <f t="shared" si="0"/>
        <v>33</v>
      </c>
      <c r="B34" s="4" t="s">
        <v>11</v>
      </c>
      <c r="C34" s="4">
        <v>18336</v>
      </c>
      <c r="D34" s="4">
        <v>2023</v>
      </c>
      <c r="E34" s="9">
        <v>45139</v>
      </c>
      <c r="F34" s="4" t="s">
        <v>36</v>
      </c>
      <c r="G34" s="4" t="s">
        <v>15</v>
      </c>
      <c r="H34" s="4">
        <v>10000</v>
      </c>
      <c r="I34" s="4"/>
      <c r="J34" s="4"/>
      <c r="K34" s="4"/>
    </row>
    <row r="35" spans="1:11" x14ac:dyDescent="0.25">
      <c r="A35" s="4">
        <f t="shared" si="0"/>
        <v>34</v>
      </c>
      <c r="B35" s="4" t="s">
        <v>11</v>
      </c>
      <c r="C35" s="4">
        <v>13471</v>
      </c>
      <c r="D35" s="4">
        <v>2023</v>
      </c>
      <c r="E35" s="9">
        <v>45139</v>
      </c>
      <c r="F35" s="4" t="s">
        <v>36</v>
      </c>
      <c r="G35" s="4" t="s">
        <v>18</v>
      </c>
      <c r="H35" s="4">
        <v>10000</v>
      </c>
      <c r="I35" s="4"/>
      <c r="J35" s="4"/>
      <c r="K35" s="4"/>
    </row>
    <row r="36" spans="1:11" x14ac:dyDescent="0.25">
      <c r="A36" s="4">
        <f t="shared" si="0"/>
        <v>35</v>
      </c>
      <c r="B36" s="4" t="s">
        <v>11</v>
      </c>
      <c r="C36" s="4">
        <v>19748</v>
      </c>
      <c r="D36" s="4">
        <v>2023</v>
      </c>
      <c r="E36" s="9">
        <v>45139</v>
      </c>
      <c r="F36" s="4" t="s">
        <v>36</v>
      </c>
      <c r="G36" s="4" t="s">
        <v>12</v>
      </c>
      <c r="H36" s="4">
        <v>10000</v>
      </c>
      <c r="I36" s="4"/>
      <c r="J36" s="4"/>
      <c r="K36" s="4"/>
    </row>
    <row r="37" spans="1:11" x14ac:dyDescent="0.25">
      <c r="A37" s="4">
        <f t="shared" si="0"/>
        <v>36</v>
      </c>
      <c r="B37" s="4" t="s">
        <v>11</v>
      </c>
      <c r="C37" s="4">
        <v>12985</v>
      </c>
      <c r="D37" s="4">
        <v>2023</v>
      </c>
      <c r="E37" s="9">
        <v>45139</v>
      </c>
      <c r="F37" s="4" t="s">
        <v>36</v>
      </c>
      <c r="G37" s="4" t="s">
        <v>38</v>
      </c>
      <c r="H37" s="4">
        <v>10000</v>
      </c>
      <c r="I37" s="4"/>
      <c r="J37" s="4"/>
      <c r="K37" s="4"/>
    </row>
    <row r="38" spans="1:11" x14ac:dyDescent="0.25">
      <c r="A38" s="4">
        <f t="shared" si="0"/>
        <v>37</v>
      </c>
      <c r="B38" s="4" t="s">
        <v>11</v>
      </c>
      <c r="C38" s="4">
        <v>10442</v>
      </c>
      <c r="D38" s="4">
        <v>2023</v>
      </c>
      <c r="E38" s="9">
        <v>45139</v>
      </c>
      <c r="F38" s="4" t="s">
        <v>36</v>
      </c>
      <c r="G38" s="4" t="s">
        <v>37</v>
      </c>
      <c r="H38" s="4">
        <v>10000</v>
      </c>
      <c r="I38" s="4"/>
      <c r="J38" s="4"/>
      <c r="K38" s="4"/>
    </row>
    <row r="39" spans="1:11" x14ac:dyDescent="0.25">
      <c r="A39" s="4">
        <f t="shared" si="0"/>
        <v>38</v>
      </c>
      <c r="B39" s="4" t="s">
        <v>11</v>
      </c>
      <c r="C39" s="4">
        <v>15904</v>
      </c>
      <c r="D39" s="4">
        <v>2023</v>
      </c>
      <c r="E39" s="9">
        <v>45139</v>
      </c>
      <c r="F39" s="4" t="s">
        <v>36</v>
      </c>
      <c r="G39" s="4" t="s">
        <v>16</v>
      </c>
      <c r="H39" s="4">
        <v>10000</v>
      </c>
      <c r="I39" s="4"/>
      <c r="J39" s="4"/>
      <c r="K39" s="4"/>
    </row>
    <row r="40" spans="1:11" x14ac:dyDescent="0.25">
      <c r="A40" s="4">
        <f t="shared" si="0"/>
        <v>39</v>
      </c>
      <c r="B40" s="4" t="s">
        <v>11</v>
      </c>
      <c r="C40" s="4">
        <v>8734</v>
      </c>
      <c r="D40" s="4">
        <v>2023</v>
      </c>
      <c r="E40" s="9">
        <v>45139</v>
      </c>
      <c r="F40" s="4" t="s">
        <v>35</v>
      </c>
      <c r="G40" s="4" t="s">
        <v>28</v>
      </c>
      <c r="H40" s="4">
        <v>10000</v>
      </c>
      <c r="I40" s="4"/>
      <c r="J40" s="4"/>
      <c r="K40" s="4"/>
    </row>
    <row r="41" spans="1:11" x14ac:dyDescent="0.25">
      <c r="A41" s="4">
        <f t="shared" si="0"/>
        <v>40</v>
      </c>
      <c r="B41" s="4" t="s">
        <v>11</v>
      </c>
      <c r="C41" s="4">
        <v>18031</v>
      </c>
      <c r="D41" s="4">
        <v>2023</v>
      </c>
      <c r="E41" s="9">
        <v>45139</v>
      </c>
      <c r="F41" s="4" t="s">
        <v>36</v>
      </c>
      <c r="G41" s="4" t="s">
        <v>33</v>
      </c>
      <c r="H41" s="4">
        <v>10000</v>
      </c>
      <c r="I41" s="4"/>
      <c r="J41" s="4"/>
      <c r="K41" s="4"/>
    </row>
    <row r="42" spans="1:11" x14ac:dyDescent="0.25">
      <c r="A42" s="4">
        <f t="shared" si="0"/>
        <v>41</v>
      </c>
      <c r="B42" s="4" t="s">
        <v>11</v>
      </c>
      <c r="C42" s="4">
        <v>9784</v>
      </c>
      <c r="D42" s="4">
        <v>2023</v>
      </c>
      <c r="E42" s="9">
        <v>45139</v>
      </c>
      <c r="F42" s="4" t="s">
        <v>36</v>
      </c>
      <c r="G42" s="4" t="s">
        <v>31</v>
      </c>
      <c r="H42" s="4">
        <v>10000</v>
      </c>
      <c r="I42" s="4"/>
      <c r="J42" s="4"/>
      <c r="K42" s="4"/>
    </row>
    <row r="43" spans="1:11" x14ac:dyDescent="0.25">
      <c r="A43" s="4">
        <f t="shared" si="0"/>
        <v>42</v>
      </c>
      <c r="B43" s="4" t="s">
        <v>11</v>
      </c>
      <c r="C43" s="4">
        <v>19494</v>
      </c>
      <c r="D43" s="4">
        <v>2023</v>
      </c>
      <c r="E43" s="9">
        <v>45139</v>
      </c>
      <c r="F43" s="4" t="s">
        <v>36</v>
      </c>
      <c r="G43" s="4" t="s">
        <v>37</v>
      </c>
      <c r="H43" s="4">
        <v>10000</v>
      </c>
      <c r="I43" s="4"/>
      <c r="J43" s="4"/>
      <c r="K43" s="4"/>
    </row>
    <row r="44" spans="1:11" x14ac:dyDescent="0.25">
      <c r="A44" s="4">
        <f t="shared" si="0"/>
        <v>43</v>
      </c>
      <c r="B44" s="4" t="s">
        <v>11</v>
      </c>
      <c r="C44" s="4">
        <v>16554</v>
      </c>
      <c r="D44" s="4">
        <v>2023</v>
      </c>
      <c r="E44" s="9">
        <v>45139</v>
      </c>
      <c r="F44" s="4" t="s">
        <v>35</v>
      </c>
      <c r="G44" s="4" t="s">
        <v>26</v>
      </c>
      <c r="H44" s="4">
        <v>10000</v>
      </c>
      <c r="I44" s="4"/>
      <c r="J44" s="4"/>
      <c r="K44" s="4"/>
    </row>
    <row r="45" spans="1:11" x14ac:dyDescent="0.25">
      <c r="A45" s="4">
        <f t="shared" si="0"/>
        <v>44</v>
      </c>
      <c r="B45" s="4" t="s">
        <v>11</v>
      </c>
      <c r="C45" s="4">
        <v>9324</v>
      </c>
      <c r="D45" s="4">
        <v>2023</v>
      </c>
      <c r="E45" s="9">
        <v>45139</v>
      </c>
      <c r="F45" s="4" t="s">
        <v>36</v>
      </c>
      <c r="G45" s="4" t="s">
        <v>17</v>
      </c>
      <c r="H45" s="4">
        <v>10000</v>
      </c>
      <c r="I45" s="4"/>
      <c r="J45" s="4"/>
      <c r="K45" s="4"/>
    </row>
    <row r="46" spans="1:11" x14ac:dyDescent="0.25">
      <c r="A46" s="4">
        <f t="shared" si="0"/>
        <v>45</v>
      </c>
      <c r="B46" s="4" t="s">
        <v>11</v>
      </c>
      <c r="C46" s="4">
        <v>2789</v>
      </c>
      <c r="D46" s="4">
        <v>2019</v>
      </c>
      <c r="E46" s="9">
        <v>45139</v>
      </c>
      <c r="F46" s="4" t="s">
        <v>43</v>
      </c>
      <c r="G46" s="4" t="s">
        <v>34</v>
      </c>
      <c r="H46" s="4">
        <v>10000</v>
      </c>
      <c r="I46" s="4"/>
      <c r="J46" s="4"/>
      <c r="K46" s="4"/>
    </row>
    <row r="47" spans="1:11" x14ac:dyDescent="0.25">
      <c r="A47" s="4">
        <f t="shared" si="0"/>
        <v>46</v>
      </c>
      <c r="B47" s="4" t="s">
        <v>11</v>
      </c>
      <c r="C47" s="4">
        <v>42000</v>
      </c>
      <c r="D47" s="4">
        <v>2022</v>
      </c>
      <c r="E47" s="9">
        <v>45139</v>
      </c>
      <c r="F47" s="4" t="s">
        <v>44</v>
      </c>
      <c r="G47" s="4" t="s">
        <v>34</v>
      </c>
      <c r="H47" s="4">
        <v>10000</v>
      </c>
      <c r="I47" s="4"/>
      <c r="J47" s="4"/>
      <c r="K47" s="4"/>
    </row>
    <row r="48" spans="1:11" x14ac:dyDescent="0.25">
      <c r="A48" s="4">
        <f t="shared" si="0"/>
        <v>47</v>
      </c>
      <c r="B48" s="4" t="s">
        <v>11</v>
      </c>
      <c r="C48" s="4">
        <v>42192</v>
      </c>
      <c r="D48" s="4">
        <v>2022</v>
      </c>
      <c r="E48" s="9">
        <v>45139</v>
      </c>
      <c r="F48" s="4" t="s">
        <v>44</v>
      </c>
      <c r="G48" s="4" t="s">
        <v>34</v>
      </c>
      <c r="H48" s="4">
        <v>10000</v>
      </c>
      <c r="I48" s="4"/>
      <c r="J48" s="4"/>
      <c r="K48" s="4"/>
    </row>
    <row r="49" spans="1:11" x14ac:dyDescent="0.25">
      <c r="A49" s="4">
        <f t="shared" si="0"/>
        <v>48</v>
      </c>
      <c r="B49" s="4" t="s">
        <v>11</v>
      </c>
      <c r="C49" s="4">
        <v>42195</v>
      </c>
      <c r="D49" s="4">
        <v>2022</v>
      </c>
      <c r="E49" s="9">
        <v>45139</v>
      </c>
      <c r="F49" s="4" t="s">
        <v>44</v>
      </c>
      <c r="G49" s="4" t="s">
        <v>34</v>
      </c>
      <c r="H49" s="4">
        <v>10000</v>
      </c>
      <c r="I49" s="4"/>
      <c r="J49" s="4"/>
      <c r="K49" s="4"/>
    </row>
    <row r="50" spans="1:11" x14ac:dyDescent="0.25">
      <c r="A50" s="4">
        <f t="shared" si="0"/>
        <v>49</v>
      </c>
      <c r="B50" s="4" t="s">
        <v>11</v>
      </c>
      <c r="C50" s="4">
        <v>42271</v>
      </c>
      <c r="D50" s="4">
        <v>2022</v>
      </c>
      <c r="E50" s="9">
        <v>45139</v>
      </c>
      <c r="F50" s="4" t="s">
        <v>44</v>
      </c>
      <c r="G50" s="4" t="s">
        <v>34</v>
      </c>
      <c r="H50" s="4">
        <v>10000</v>
      </c>
      <c r="I50" s="4"/>
      <c r="J50" s="4"/>
      <c r="K50" s="4"/>
    </row>
    <row r="51" spans="1:11" x14ac:dyDescent="0.25">
      <c r="A51" s="4">
        <f t="shared" si="0"/>
        <v>50</v>
      </c>
      <c r="B51" s="4" t="s">
        <v>11</v>
      </c>
      <c r="C51" s="4">
        <v>42350</v>
      </c>
      <c r="D51" s="4">
        <v>2022</v>
      </c>
      <c r="E51" s="9">
        <v>45139</v>
      </c>
      <c r="F51" s="4" t="s">
        <v>44</v>
      </c>
      <c r="G51" s="4" t="s">
        <v>34</v>
      </c>
      <c r="H51" s="4">
        <v>10000</v>
      </c>
      <c r="I51" s="4"/>
      <c r="J51" s="4"/>
      <c r="K51" s="4"/>
    </row>
    <row r="52" spans="1:11" x14ac:dyDescent="0.25">
      <c r="A52" s="4">
        <f t="shared" si="0"/>
        <v>51</v>
      </c>
      <c r="B52" s="4" t="s">
        <v>11</v>
      </c>
      <c r="C52" s="4">
        <v>20883</v>
      </c>
      <c r="D52" s="4">
        <v>2021</v>
      </c>
      <c r="E52" s="9">
        <v>45139</v>
      </c>
      <c r="F52" s="4" t="s">
        <v>44</v>
      </c>
      <c r="G52" s="4" t="s">
        <v>37</v>
      </c>
      <c r="H52" s="4">
        <v>10000</v>
      </c>
      <c r="I52" s="4"/>
      <c r="J52" s="4"/>
      <c r="K52" s="4"/>
    </row>
    <row r="53" spans="1:11" x14ac:dyDescent="0.25">
      <c r="A53" s="4">
        <f t="shared" si="0"/>
        <v>52</v>
      </c>
      <c r="B53" s="4" t="s">
        <v>11</v>
      </c>
      <c r="C53" s="4">
        <v>3106</v>
      </c>
      <c r="D53" s="4">
        <v>2023</v>
      </c>
      <c r="E53" s="9">
        <v>45139</v>
      </c>
      <c r="F53" s="4" t="s">
        <v>35</v>
      </c>
      <c r="G53" s="4" t="s">
        <v>37</v>
      </c>
      <c r="H53" s="4">
        <v>10000</v>
      </c>
      <c r="I53" s="4"/>
      <c r="J53" s="4"/>
      <c r="K53" s="4"/>
    </row>
    <row r="54" spans="1:11" x14ac:dyDescent="0.25">
      <c r="A54" s="4">
        <f t="shared" si="0"/>
        <v>53</v>
      </c>
      <c r="B54" s="4" t="s">
        <v>11</v>
      </c>
      <c r="C54" s="4">
        <v>3534</v>
      </c>
      <c r="D54" s="4">
        <v>2023</v>
      </c>
      <c r="E54" s="9">
        <v>45139</v>
      </c>
      <c r="F54" s="4" t="s">
        <v>35</v>
      </c>
      <c r="G54" s="4" t="s">
        <v>37</v>
      </c>
      <c r="H54" s="4">
        <v>10000</v>
      </c>
      <c r="I54" s="4"/>
      <c r="J54" s="4"/>
      <c r="K54" s="4"/>
    </row>
    <row r="55" spans="1:11" x14ac:dyDescent="0.25">
      <c r="A55" s="4">
        <f t="shared" si="0"/>
        <v>54</v>
      </c>
      <c r="B55" s="4" t="s">
        <v>11</v>
      </c>
      <c r="C55" s="4">
        <v>4002</v>
      </c>
      <c r="D55" s="4">
        <v>2023</v>
      </c>
      <c r="E55" s="9">
        <v>45139</v>
      </c>
      <c r="F55" s="4" t="s">
        <v>35</v>
      </c>
      <c r="G55" s="4" t="s">
        <v>37</v>
      </c>
      <c r="H55" s="4">
        <v>10000</v>
      </c>
      <c r="I55" s="4"/>
      <c r="J55" s="4"/>
      <c r="K55" s="4"/>
    </row>
    <row r="56" spans="1:11" x14ac:dyDescent="0.25">
      <c r="A56" s="4">
        <f t="shared" si="0"/>
        <v>55</v>
      </c>
      <c r="B56" s="4" t="s">
        <v>11</v>
      </c>
      <c r="C56" s="4">
        <v>5858</v>
      </c>
      <c r="D56" s="4">
        <v>2023</v>
      </c>
      <c r="E56" s="9">
        <v>45139</v>
      </c>
      <c r="F56" s="4" t="s">
        <v>35</v>
      </c>
      <c r="G56" s="4" t="s">
        <v>37</v>
      </c>
      <c r="H56" s="4">
        <v>10000</v>
      </c>
      <c r="I56" s="4"/>
      <c r="J56" s="4"/>
      <c r="K56" s="4"/>
    </row>
    <row r="57" spans="1:11" x14ac:dyDescent="0.25">
      <c r="A57" s="4">
        <f t="shared" si="0"/>
        <v>56</v>
      </c>
      <c r="B57" s="4" t="s">
        <v>11</v>
      </c>
      <c r="C57" s="4">
        <v>6294</v>
      </c>
      <c r="D57" s="4">
        <v>2023</v>
      </c>
      <c r="E57" s="9">
        <v>45139</v>
      </c>
      <c r="F57" s="4" t="s">
        <v>35</v>
      </c>
      <c r="G57" s="4" t="s">
        <v>37</v>
      </c>
      <c r="H57" s="4">
        <v>10000</v>
      </c>
      <c r="I57" s="4"/>
      <c r="J57" s="4"/>
      <c r="K57" s="4"/>
    </row>
    <row r="58" spans="1:11" x14ac:dyDescent="0.25">
      <c r="A58" s="4">
        <f t="shared" si="0"/>
        <v>57</v>
      </c>
      <c r="B58" s="4" t="s">
        <v>11</v>
      </c>
      <c r="C58" s="4">
        <v>8881</v>
      </c>
      <c r="D58" s="4">
        <v>2023</v>
      </c>
      <c r="E58" s="9">
        <v>45139</v>
      </c>
      <c r="F58" s="4" t="s">
        <v>35</v>
      </c>
      <c r="G58" s="4" t="s">
        <v>37</v>
      </c>
      <c r="H58" s="4">
        <v>10000</v>
      </c>
      <c r="I58" s="4"/>
      <c r="J58" s="4"/>
      <c r="K58" s="4"/>
    </row>
    <row r="59" spans="1:11" x14ac:dyDescent="0.25">
      <c r="A59" s="4">
        <f t="shared" si="0"/>
        <v>58</v>
      </c>
      <c r="B59" s="4" t="s">
        <v>11</v>
      </c>
      <c r="C59" s="4">
        <v>8892</v>
      </c>
      <c r="D59" s="4">
        <v>2023</v>
      </c>
      <c r="E59" s="9">
        <v>45139</v>
      </c>
      <c r="F59" s="4" t="s">
        <v>35</v>
      </c>
      <c r="G59" s="4" t="s">
        <v>37</v>
      </c>
      <c r="H59" s="4">
        <v>10000</v>
      </c>
      <c r="I59" s="4"/>
      <c r="J59" s="4"/>
      <c r="K59" s="4"/>
    </row>
  </sheetData>
  <autoFilter ref="A1:K1" xr:uid="{00000000-0009-0000-0000-00001B000000}"/>
  <conditionalFormatting sqref="C1">
    <cfRule type="duplicateValues" dxfId="277" priority="4"/>
    <cfRule type="duplicateValues" dxfId="276" priority="5"/>
    <cfRule type="duplicateValues" dxfId="275" priority="6"/>
  </conditionalFormatting>
  <conditionalFormatting sqref="C2:C12">
    <cfRule type="duplicateValues" dxfId="274" priority="3"/>
  </conditionalFormatting>
  <conditionalFormatting sqref="C2:C59">
    <cfRule type="duplicateValues" dxfId="273" priority="1"/>
  </conditionalFormatting>
  <conditionalFormatting sqref="C13">
    <cfRule type="duplicateValues" dxfId="272" priority="2"/>
  </conditionalFormatting>
  <hyperlinks>
    <hyperlink ref="C13" r:id="rId1" display="http://117.239.151.73:9999/LegalCase/ExpenditureReportGen_Details.jsp" xr:uid="{00000000-0004-0000-1B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23DB-989C-49A1-BF53-F3951D73D1CD}">
  <sheetPr>
    <pageSetUpPr fitToPage="1"/>
  </sheetPr>
  <dimension ref="A1:L5"/>
  <sheetViews>
    <sheetView workbookViewId="0">
      <selection activeCell="H11" sqref="H1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8.57031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39">
        <v>1</v>
      </c>
      <c r="B2" s="40" t="s">
        <v>11</v>
      </c>
      <c r="C2" s="40">
        <v>36565</v>
      </c>
      <c r="D2" s="40">
        <v>2015</v>
      </c>
      <c r="E2" s="40" t="s">
        <v>47</v>
      </c>
      <c r="F2" s="40" t="s">
        <v>24</v>
      </c>
      <c r="G2" s="40" t="s">
        <v>51</v>
      </c>
      <c r="H2" s="40">
        <v>1250</v>
      </c>
      <c r="I2" s="41">
        <v>45199</v>
      </c>
      <c r="J2" s="40"/>
      <c r="K2" s="40"/>
      <c r="L2" s="42"/>
    </row>
    <row r="3" spans="1:12" x14ac:dyDescent="0.25">
      <c r="A3" s="17">
        <v>2</v>
      </c>
      <c r="B3" s="4" t="s">
        <v>11</v>
      </c>
      <c r="C3" s="4">
        <v>27367</v>
      </c>
      <c r="D3" s="4">
        <v>2022</v>
      </c>
      <c r="E3" s="4" t="s">
        <v>47</v>
      </c>
      <c r="F3" s="4" t="s">
        <v>36</v>
      </c>
      <c r="G3" s="4" t="s">
        <v>51</v>
      </c>
      <c r="H3" s="4">
        <v>10000</v>
      </c>
      <c r="I3" s="28">
        <v>45199</v>
      </c>
      <c r="J3" s="4"/>
      <c r="K3" s="4"/>
      <c r="L3" s="18"/>
    </row>
    <row r="4" spans="1:12" ht="15.75" thickBot="1" x14ac:dyDescent="0.3">
      <c r="A4" s="19">
        <v>3</v>
      </c>
      <c r="B4" s="20" t="s">
        <v>11</v>
      </c>
      <c r="C4" s="20">
        <v>5996</v>
      </c>
      <c r="D4" s="20">
        <v>2023</v>
      </c>
      <c r="E4" s="20" t="s">
        <v>47</v>
      </c>
      <c r="F4" s="20" t="s">
        <v>35</v>
      </c>
      <c r="G4" s="20" t="s">
        <v>51</v>
      </c>
      <c r="H4" s="20">
        <v>10000</v>
      </c>
      <c r="I4" s="43">
        <v>45199</v>
      </c>
      <c r="J4" s="20"/>
      <c r="K4" s="20"/>
      <c r="L4" s="22"/>
    </row>
    <row r="5" spans="1:12" ht="15.75" thickBot="1" x14ac:dyDescent="0.3">
      <c r="A5" s="45" t="s">
        <v>59</v>
      </c>
      <c r="B5" s="46"/>
      <c r="C5" s="46"/>
      <c r="D5" s="46"/>
      <c r="E5" s="46"/>
      <c r="F5" s="46"/>
      <c r="G5" s="47"/>
      <c r="H5" s="38">
        <f>SUBTOTAL(109,Table3[AMOUNT])</f>
        <v>21250</v>
      </c>
      <c r="I5" s="48"/>
      <c r="J5" s="49"/>
      <c r="K5" s="49"/>
      <c r="L5" s="50"/>
    </row>
  </sheetData>
  <mergeCells count="2">
    <mergeCell ref="A5:G5"/>
    <mergeCell ref="I5:L5"/>
  </mergeCells>
  <pageMargins left="0.7" right="0.7" top="0.75" bottom="0.75" header="0.3" footer="0.3"/>
  <pageSetup paperSize="9" scale="87" orientation="landscape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2029-54EC-4894-900E-5A84FCAA3C47}">
  <sheetPr>
    <pageSetUpPr fitToPage="1"/>
  </sheetPr>
  <dimension ref="A1:L3"/>
  <sheetViews>
    <sheetView workbookViewId="0">
      <selection activeCell="J14" sqref="J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1406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ht="15.75" thickBot="1" x14ac:dyDescent="0.3">
      <c r="A2" s="35">
        <v>1</v>
      </c>
      <c r="B2" s="36" t="s">
        <v>11</v>
      </c>
      <c r="C2" s="36">
        <v>31337</v>
      </c>
      <c r="D2" s="36">
        <v>2010</v>
      </c>
      <c r="E2" s="36" t="s">
        <v>47</v>
      </c>
      <c r="F2" s="36" t="s">
        <v>24</v>
      </c>
      <c r="G2" s="36" t="s">
        <v>52</v>
      </c>
      <c r="H2" s="36">
        <v>5000</v>
      </c>
      <c r="I2" s="44">
        <v>45199</v>
      </c>
      <c r="J2" s="36"/>
      <c r="K2" s="36"/>
      <c r="L2" s="37"/>
    </row>
    <row r="3" spans="1:12" ht="15.75" thickBot="1" x14ac:dyDescent="0.3">
      <c r="A3" s="45" t="s">
        <v>59</v>
      </c>
      <c r="B3" s="46"/>
      <c r="C3" s="46"/>
      <c r="D3" s="46"/>
      <c r="E3" s="46"/>
      <c r="F3" s="46"/>
      <c r="G3" s="47"/>
      <c r="H3" s="38">
        <f>SUBTOTAL(109,Table4[AMOUNT])</f>
        <v>5000</v>
      </c>
      <c r="I3" s="48"/>
      <c r="J3" s="49"/>
      <c r="K3" s="49"/>
      <c r="L3" s="50"/>
    </row>
  </sheetData>
  <mergeCells count="2">
    <mergeCell ref="A3:G3"/>
    <mergeCell ref="I3:L3"/>
  </mergeCells>
  <pageMargins left="0.7" right="0.7" top="0.75" bottom="0.75" header="0.3" footer="0.3"/>
  <pageSetup paperSize="9" scale="87"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3F64-5683-4D56-98B6-A909F1329085}">
  <sheetPr>
    <pageSetUpPr fitToPage="1"/>
  </sheetPr>
  <dimension ref="A1:L4"/>
  <sheetViews>
    <sheetView workbookViewId="0">
      <selection activeCell="K14" sqref="K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1406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25">
        <v>1</v>
      </c>
      <c r="B2" s="10" t="s">
        <v>11</v>
      </c>
      <c r="C2" s="10">
        <v>11679</v>
      </c>
      <c r="D2" s="10">
        <v>2004</v>
      </c>
      <c r="E2" s="10" t="s">
        <v>47</v>
      </c>
      <c r="F2" s="10" t="s">
        <v>24</v>
      </c>
      <c r="G2" s="10" t="s">
        <v>48</v>
      </c>
      <c r="H2" s="10">
        <v>5000</v>
      </c>
      <c r="I2" s="34">
        <v>45199</v>
      </c>
      <c r="J2" s="10"/>
      <c r="K2" s="10"/>
      <c r="L2" s="26"/>
    </row>
    <row r="3" spans="1:12" ht="15.75" thickBot="1" x14ac:dyDescent="0.3">
      <c r="A3" s="30">
        <v>2</v>
      </c>
      <c r="B3" s="31" t="s">
        <v>11</v>
      </c>
      <c r="C3" s="31">
        <v>16703</v>
      </c>
      <c r="D3" s="31">
        <v>2004</v>
      </c>
      <c r="E3" s="31" t="s">
        <v>47</v>
      </c>
      <c r="F3" s="31" t="s">
        <v>24</v>
      </c>
      <c r="G3" s="31" t="s">
        <v>48</v>
      </c>
      <c r="H3" s="31">
        <v>5000</v>
      </c>
      <c r="I3" s="32">
        <v>45199</v>
      </c>
      <c r="J3" s="31"/>
      <c r="K3" s="31"/>
      <c r="L3" s="33"/>
    </row>
    <row r="4" spans="1:12" ht="15.75" thickBot="1" x14ac:dyDescent="0.3">
      <c r="A4" s="45" t="s">
        <v>59</v>
      </c>
      <c r="B4" s="46"/>
      <c r="C4" s="46"/>
      <c r="D4" s="46"/>
      <c r="E4" s="46"/>
      <c r="F4" s="46"/>
      <c r="G4" s="47"/>
      <c r="H4" s="38">
        <f>SUBTOTAL(109,Table5[AMOUNT])</f>
        <v>10000</v>
      </c>
      <c r="I4" s="48"/>
      <c r="J4" s="49"/>
      <c r="K4" s="49"/>
      <c r="L4" s="50"/>
    </row>
  </sheetData>
  <mergeCells count="2">
    <mergeCell ref="A4:G4"/>
    <mergeCell ref="I4:L4"/>
  </mergeCells>
  <pageMargins left="0.7" right="0.7" top="0.75" bottom="0.75" header="0.3" footer="0.3"/>
  <pageSetup paperSize="9" scale="87" orientation="landscape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29FB-2966-4BDC-91F2-1CA037BFD1F3}">
  <sheetPr>
    <pageSetUpPr fitToPage="1"/>
  </sheetPr>
  <dimension ref="A1:L11"/>
  <sheetViews>
    <sheetView workbookViewId="0">
      <selection activeCell="K15" sqref="K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9.57031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39">
        <v>1</v>
      </c>
      <c r="B2" s="40" t="s">
        <v>11</v>
      </c>
      <c r="C2" s="40">
        <v>13516</v>
      </c>
      <c r="D2" s="40">
        <v>2009</v>
      </c>
      <c r="E2" s="40" t="s">
        <v>47</v>
      </c>
      <c r="F2" s="40" t="s">
        <v>24</v>
      </c>
      <c r="G2" s="40" t="s">
        <v>31</v>
      </c>
      <c r="H2" s="40">
        <v>5000</v>
      </c>
      <c r="I2" s="41">
        <v>45199</v>
      </c>
      <c r="J2" s="40"/>
      <c r="K2" s="40"/>
      <c r="L2" s="42"/>
    </row>
    <row r="3" spans="1:12" x14ac:dyDescent="0.25">
      <c r="A3" s="17">
        <f>A2+1</f>
        <v>2</v>
      </c>
      <c r="B3" s="4" t="s">
        <v>11</v>
      </c>
      <c r="C3" s="4">
        <v>21485</v>
      </c>
      <c r="D3" s="4">
        <v>2009</v>
      </c>
      <c r="E3" s="4" t="s">
        <v>47</v>
      </c>
      <c r="F3" s="4" t="s">
        <v>24</v>
      </c>
      <c r="G3" s="4" t="s">
        <v>31</v>
      </c>
      <c r="H3" s="4">
        <v>5000</v>
      </c>
      <c r="I3" s="28">
        <v>45199</v>
      </c>
      <c r="J3" s="4"/>
      <c r="K3" s="4"/>
      <c r="L3" s="18"/>
    </row>
    <row r="4" spans="1:12" x14ac:dyDescent="0.25">
      <c r="A4" s="17">
        <f t="shared" ref="A4:A10" si="0">A3+1</f>
        <v>3</v>
      </c>
      <c r="B4" s="4" t="s">
        <v>11</v>
      </c>
      <c r="C4" s="4">
        <v>5651</v>
      </c>
      <c r="D4" s="4">
        <v>2011</v>
      </c>
      <c r="E4" s="4" t="s">
        <v>47</v>
      </c>
      <c r="F4" s="4" t="s">
        <v>24</v>
      </c>
      <c r="G4" s="4" t="s">
        <v>31</v>
      </c>
      <c r="H4" s="4">
        <v>5000</v>
      </c>
      <c r="I4" s="28">
        <v>45199</v>
      </c>
      <c r="J4" s="4"/>
      <c r="K4" s="4"/>
      <c r="L4" s="18"/>
    </row>
    <row r="5" spans="1:12" x14ac:dyDescent="0.25">
      <c r="A5" s="17">
        <f t="shared" si="0"/>
        <v>4</v>
      </c>
      <c r="B5" s="4" t="s">
        <v>11</v>
      </c>
      <c r="C5" s="4">
        <v>29646</v>
      </c>
      <c r="D5" s="4">
        <v>2011</v>
      </c>
      <c r="E5" s="4" t="s">
        <v>47</v>
      </c>
      <c r="F5" s="4" t="s">
        <v>24</v>
      </c>
      <c r="G5" s="4" t="s">
        <v>31</v>
      </c>
      <c r="H5" s="4">
        <v>5000</v>
      </c>
      <c r="I5" s="28">
        <v>45199</v>
      </c>
      <c r="J5" s="4"/>
      <c r="K5" s="4"/>
      <c r="L5" s="18"/>
    </row>
    <row r="6" spans="1:12" x14ac:dyDescent="0.25">
      <c r="A6" s="17">
        <f t="shared" si="0"/>
        <v>5</v>
      </c>
      <c r="B6" s="4" t="s">
        <v>11</v>
      </c>
      <c r="C6" s="4">
        <v>10075</v>
      </c>
      <c r="D6" s="4">
        <v>2013</v>
      </c>
      <c r="E6" s="4" t="s">
        <v>47</v>
      </c>
      <c r="F6" s="4" t="s">
        <v>24</v>
      </c>
      <c r="G6" s="4" t="s">
        <v>31</v>
      </c>
      <c r="H6" s="4">
        <v>5000</v>
      </c>
      <c r="I6" s="28">
        <v>45199</v>
      </c>
      <c r="J6" s="4"/>
      <c r="K6" s="4"/>
      <c r="L6" s="18"/>
    </row>
    <row r="7" spans="1:12" x14ac:dyDescent="0.25">
      <c r="A7" s="17">
        <f t="shared" si="0"/>
        <v>6</v>
      </c>
      <c r="B7" s="4" t="s">
        <v>11</v>
      </c>
      <c r="C7" s="4">
        <v>22619</v>
      </c>
      <c r="D7" s="4">
        <v>2014</v>
      </c>
      <c r="E7" s="4" t="s">
        <v>47</v>
      </c>
      <c r="F7" s="4" t="s">
        <v>24</v>
      </c>
      <c r="G7" s="4" t="s">
        <v>31</v>
      </c>
      <c r="H7" s="4">
        <v>5000</v>
      </c>
      <c r="I7" s="28">
        <v>45199</v>
      </c>
      <c r="J7" s="4"/>
      <c r="K7" s="4"/>
      <c r="L7" s="18"/>
    </row>
    <row r="8" spans="1:12" x14ac:dyDescent="0.25">
      <c r="A8" s="17">
        <f t="shared" si="0"/>
        <v>7</v>
      </c>
      <c r="B8" s="4" t="s">
        <v>11</v>
      </c>
      <c r="C8" s="4">
        <v>37702</v>
      </c>
      <c r="D8" s="4">
        <v>2015</v>
      </c>
      <c r="E8" s="4" t="s">
        <v>47</v>
      </c>
      <c r="F8" s="4" t="s">
        <v>24</v>
      </c>
      <c r="G8" s="4" t="s">
        <v>31</v>
      </c>
      <c r="H8" s="4">
        <v>5000</v>
      </c>
      <c r="I8" s="28">
        <v>45199</v>
      </c>
      <c r="J8" s="4"/>
      <c r="K8" s="4"/>
      <c r="L8" s="18"/>
    </row>
    <row r="9" spans="1:12" x14ac:dyDescent="0.25">
      <c r="A9" s="17">
        <f t="shared" si="0"/>
        <v>8</v>
      </c>
      <c r="B9" s="4" t="s">
        <v>11</v>
      </c>
      <c r="C9" s="4">
        <v>24211</v>
      </c>
      <c r="D9" s="4">
        <v>2017</v>
      </c>
      <c r="E9" s="4" t="s">
        <v>47</v>
      </c>
      <c r="F9" s="4" t="s">
        <v>24</v>
      </c>
      <c r="G9" s="4" t="s">
        <v>31</v>
      </c>
      <c r="H9" s="4">
        <v>5000</v>
      </c>
      <c r="I9" s="28">
        <v>45199</v>
      </c>
      <c r="J9" s="4"/>
      <c r="K9" s="4"/>
      <c r="L9" s="18"/>
    </row>
    <row r="10" spans="1:12" ht="15.75" thickBot="1" x14ac:dyDescent="0.3">
      <c r="A10" s="19">
        <f t="shared" si="0"/>
        <v>9</v>
      </c>
      <c r="B10" s="20" t="s">
        <v>27</v>
      </c>
      <c r="C10" s="20">
        <v>924</v>
      </c>
      <c r="D10" s="20">
        <v>2023</v>
      </c>
      <c r="E10" s="20" t="s">
        <v>47</v>
      </c>
      <c r="F10" s="20" t="s">
        <v>25</v>
      </c>
      <c r="G10" s="20" t="s">
        <v>31</v>
      </c>
      <c r="H10" s="20">
        <v>2500</v>
      </c>
      <c r="I10" s="43">
        <v>45199</v>
      </c>
      <c r="J10" s="20"/>
      <c r="K10" s="20"/>
      <c r="L10" s="22"/>
    </row>
    <row r="11" spans="1:12" ht="15.75" thickBot="1" x14ac:dyDescent="0.3">
      <c r="A11" s="45" t="s">
        <v>59</v>
      </c>
      <c r="B11" s="46"/>
      <c r="C11" s="46"/>
      <c r="D11" s="46"/>
      <c r="E11" s="46"/>
      <c r="F11" s="46"/>
      <c r="G11" s="47"/>
      <c r="H11" s="38">
        <f>SUBTOTAL(109,Table6[AMOUNT])</f>
        <v>42500</v>
      </c>
      <c r="I11" s="48"/>
      <c r="J11" s="49"/>
      <c r="K11" s="49"/>
      <c r="L11" s="50"/>
    </row>
  </sheetData>
  <mergeCells count="2">
    <mergeCell ref="A11:G11"/>
    <mergeCell ref="I11:L11"/>
  </mergeCells>
  <pageMargins left="0.7" right="0.7" top="0.75" bottom="0.75" header="0.3" footer="0.3"/>
  <pageSetup paperSize="9" scale="80" orientation="landscape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C9CF-73CC-49BF-9FCE-0350F6DE88A5}">
  <dimension ref="A1:L71"/>
  <sheetViews>
    <sheetView topLeftCell="A64" workbookViewId="0">
      <selection activeCell="L73" sqref="L7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0.1406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45</v>
      </c>
      <c r="K1" s="52" t="s">
        <v>9</v>
      </c>
      <c r="L1" s="53" t="s">
        <v>10</v>
      </c>
    </row>
    <row r="2" spans="1:12" x14ac:dyDescent="0.25">
      <c r="A2" s="27">
        <v>1</v>
      </c>
      <c r="B2" s="4" t="s">
        <v>11</v>
      </c>
      <c r="C2" s="4">
        <v>11076</v>
      </c>
      <c r="D2" s="4">
        <v>2014</v>
      </c>
      <c r="E2" s="4" t="s">
        <v>47</v>
      </c>
      <c r="F2" s="4" t="s">
        <v>24</v>
      </c>
      <c r="G2" s="4" t="s">
        <v>18</v>
      </c>
      <c r="H2" s="4">
        <v>5000</v>
      </c>
      <c r="I2" s="28">
        <v>45199</v>
      </c>
      <c r="J2" s="4"/>
      <c r="K2" s="4"/>
      <c r="L2" s="29"/>
    </row>
    <row r="3" spans="1:12" x14ac:dyDescent="0.25">
      <c r="A3" s="27">
        <f>A2+1</f>
        <v>2</v>
      </c>
      <c r="B3" s="4" t="s">
        <v>11</v>
      </c>
      <c r="C3" s="4">
        <v>6187</v>
      </c>
      <c r="D3" s="4">
        <v>2021</v>
      </c>
      <c r="E3" s="4" t="s">
        <v>47</v>
      </c>
      <c r="F3" s="4" t="s">
        <v>24</v>
      </c>
      <c r="G3" s="4" t="s">
        <v>18</v>
      </c>
      <c r="H3" s="4">
        <v>5000</v>
      </c>
      <c r="I3" s="28">
        <v>45199</v>
      </c>
      <c r="J3" s="4"/>
      <c r="K3" s="4"/>
      <c r="L3" s="29"/>
    </row>
    <row r="4" spans="1:12" x14ac:dyDescent="0.25">
      <c r="A4" s="27">
        <f t="shared" ref="A4:A67" si="0">A3+1</f>
        <v>3</v>
      </c>
      <c r="B4" s="4" t="s">
        <v>27</v>
      </c>
      <c r="C4" s="4">
        <v>839</v>
      </c>
      <c r="D4" s="4">
        <v>2023</v>
      </c>
      <c r="E4" s="4" t="s">
        <v>47</v>
      </c>
      <c r="F4" s="4" t="s">
        <v>25</v>
      </c>
      <c r="G4" s="4" t="s">
        <v>18</v>
      </c>
      <c r="H4" s="4">
        <v>2500</v>
      </c>
      <c r="I4" s="28">
        <v>45199</v>
      </c>
      <c r="J4" s="4"/>
      <c r="K4" s="4"/>
      <c r="L4" s="29"/>
    </row>
    <row r="5" spans="1:12" x14ac:dyDescent="0.25">
      <c r="A5" s="27">
        <f t="shared" si="0"/>
        <v>4</v>
      </c>
      <c r="B5" s="4" t="s">
        <v>11</v>
      </c>
      <c r="C5" s="4">
        <v>11971</v>
      </c>
      <c r="D5" s="4">
        <v>2023</v>
      </c>
      <c r="E5" s="4" t="s">
        <v>47</v>
      </c>
      <c r="F5" s="4" t="s">
        <v>36</v>
      </c>
      <c r="G5" s="4" t="s">
        <v>18</v>
      </c>
      <c r="H5" s="4">
        <v>10000</v>
      </c>
      <c r="I5" s="28">
        <v>45199</v>
      </c>
      <c r="J5" s="4"/>
      <c r="K5" s="4"/>
      <c r="L5" s="29"/>
    </row>
    <row r="6" spans="1:12" x14ac:dyDescent="0.25">
      <c r="A6" s="27">
        <f t="shared" si="0"/>
        <v>5</v>
      </c>
      <c r="B6" s="4" t="s">
        <v>11</v>
      </c>
      <c r="C6" s="4">
        <v>14369</v>
      </c>
      <c r="D6" s="4">
        <v>2023</v>
      </c>
      <c r="E6" s="4" t="s">
        <v>47</v>
      </c>
      <c r="F6" s="4" t="s">
        <v>36</v>
      </c>
      <c r="G6" s="4" t="s">
        <v>18</v>
      </c>
      <c r="H6" s="4">
        <v>10000</v>
      </c>
      <c r="I6" s="28">
        <v>45199</v>
      </c>
      <c r="J6" s="4"/>
      <c r="K6" s="4"/>
      <c r="L6" s="29"/>
    </row>
    <row r="7" spans="1:12" x14ac:dyDescent="0.25">
      <c r="A7" s="27">
        <f t="shared" si="0"/>
        <v>6</v>
      </c>
      <c r="B7" s="4" t="s">
        <v>11</v>
      </c>
      <c r="C7" s="4">
        <v>15253</v>
      </c>
      <c r="D7" s="4">
        <v>2023</v>
      </c>
      <c r="E7" s="4" t="s">
        <v>47</v>
      </c>
      <c r="F7" s="4" t="s">
        <v>36</v>
      </c>
      <c r="G7" s="4" t="s">
        <v>18</v>
      </c>
      <c r="H7" s="4">
        <v>10000</v>
      </c>
      <c r="I7" s="28">
        <v>45199</v>
      </c>
      <c r="J7" s="4"/>
      <c r="K7" s="4"/>
      <c r="L7" s="29"/>
    </row>
    <row r="8" spans="1:12" x14ac:dyDescent="0.25">
      <c r="A8" s="27">
        <f t="shared" si="0"/>
        <v>7</v>
      </c>
      <c r="B8" s="4" t="s">
        <v>11</v>
      </c>
      <c r="C8" s="4">
        <v>17672</v>
      </c>
      <c r="D8" s="4">
        <v>2023</v>
      </c>
      <c r="E8" s="4" t="s">
        <v>47</v>
      </c>
      <c r="F8" s="4" t="s">
        <v>36</v>
      </c>
      <c r="G8" s="4" t="s">
        <v>18</v>
      </c>
      <c r="H8" s="4">
        <v>10000</v>
      </c>
      <c r="I8" s="28">
        <v>45199</v>
      </c>
      <c r="J8" s="4"/>
      <c r="K8" s="4"/>
      <c r="L8" s="29"/>
    </row>
    <row r="9" spans="1:12" x14ac:dyDescent="0.25">
      <c r="A9" s="27">
        <f t="shared" si="0"/>
        <v>8</v>
      </c>
      <c r="B9" s="4" t="s">
        <v>11</v>
      </c>
      <c r="C9" s="4">
        <v>18612</v>
      </c>
      <c r="D9" s="4">
        <v>2023</v>
      </c>
      <c r="E9" s="4" t="s">
        <v>47</v>
      </c>
      <c r="F9" s="4" t="s">
        <v>36</v>
      </c>
      <c r="G9" s="4" t="s">
        <v>18</v>
      </c>
      <c r="H9" s="4">
        <v>10000</v>
      </c>
      <c r="I9" s="28">
        <v>45199</v>
      </c>
      <c r="J9" s="4"/>
      <c r="K9" s="4"/>
      <c r="L9" s="29"/>
    </row>
    <row r="10" spans="1:12" x14ac:dyDescent="0.25">
      <c r="A10" s="27">
        <f t="shared" si="0"/>
        <v>9</v>
      </c>
      <c r="B10" s="4" t="s">
        <v>11</v>
      </c>
      <c r="C10" s="4">
        <v>20933</v>
      </c>
      <c r="D10" s="4">
        <v>2023</v>
      </c>
      <c r="E10" s="4" t="s">
        <v>47</v>
      </c>
      <c r="F10" s="4" t="s">
        <v>25</v>
      </c>
      <c r="G10" s="4" t="s">
        <v>18</v>
      </c>
      <c r="H10" s="4">
        <v>2500</v>
      </c>
      <c r="I10" s="28">
        <v>45199</v>
      </c>
      <c r="J10" s="4"/>
      <c r="K10" s="4"/>
      <c r="L10" s="29"/>
    </row>
    <row r="11" spans="1:12" x14ac:dyDescent="0.25">
      <c r="A11" s="27">
        <f t="shared" si="0"/>
        <v>10</v>
      </c>
      <c r="B11" s="4" t="s">
        <v>11</v>
      </c>
      <c r="C11" s="4">
        <v>23694</v>
      </c>
      <c r="D11" s="4">
        <v>2023</v>
      </c>
      <c r="E11" s="4" t="s">
        <v>47</v>
      </c>
      <c r="F11" s="4" t="s">
        <v>25</v>
      </c>
      <c r="G11" s="4" t="s">
        <v>18</v>
      </c>
      <c r="H11" s="4">
        <v>2500</v>
      </c>
      <c r="I11" s="28">
        <v>45199</v>
      </c>
      <c r="J11" s="4"/>
      <c r="K11" s="4"/>
      <c r="L11" s="29"/>
    </row>
    <row r="12" spans="1:12" x14ac:dyDescent="0.25">
      <c r="A12" s="27">
        <f t="shared" si="0"/>
        <v>11</v>
      </c>
      <c r="B12" s="4" t="s">
        <v>11</v>
      </c>
      <c r="C12" s="4">
        <v>24289</v>
      </c>
      <c r="D12" s="4">
        <v>2023</v>
      </c>
      <c r="E12" s="4" t="s">
        <v>47</v>
      </c>
      <c r="F12" s="4" t="s">
        <v>25</v>
      </c>
      <c r="G12" s="4" t="s">
        <v>18</v>
      </c>
      <c r="H12" s="4">
        <v>2500</v>
      </c>
      <c r="I12" s="28">
        <v>45199</v>
      </c>
      <c r="J12" s="4"/>
      <c r="K12" s="4"/>
      <c r="L12" s="29"/>
    </row>
    <row r="13" spans="1:12" x14ac:dyDescent="0.25">
      <c r="A13" s="27">
        <f t="shared" si="0"/>
        <v>12</v>
      </c>
      <c r="B13" s="4" t="s">
        <v>11</v>
      </c>
      <c r="C13" s="4">
        <v>24290</v>
      </c>
      <c r="D13" s="4">
        <v>2023</v>
      </c>
      <c r="E13" s="4" t="s">
        <v>47</v>
      </c>
      <c r="F13" s="4" t="s">
        <v>25</v>
      </c>
      <c r="G13" s="4" t="s">
        <v>18</v>
      </c>
      <c r="H13" s="4">
        <v>2500</v>
      </c>
      <c r="I13" s="28">
        <v>45199</v>
      </c>
      <c r="J13" s="4"/>
      <c r="K13" s="4"/>
      <c r="L13" s="29"/>
    </row>
    <row r="14" spans="1:12" x14ac:dyDescent="0.25">
      <c r="A14" s="27">
        <f t="shared" si="0"/>
        <v>13</v>
      </c>
      <c r="B14" s="4" t="s">
        <v>11</v>
      </c>
      <c r="C14" s="4">
        <v>24293</v>
      </c>
      <c r="D14" s="4">
        <v>2023</v>
      </c>
      <c r="E14" s="4" t="s">
        <v>47</v>
      </c>
      <c r="F14" s="4" t="s">
        <v>25</v>
      </c>
      <c r="G14" s="4" t="s">
        <v>18</v>
      </c>
      <c r="H14" s="4">
        <v>2500</v>
      </c>
      <c r="I14" s="28">
        <v>45199</v>
      </c>
      <c r="J14" s="4"/>
      <c r="K14" s="4"/>
      <c r="L14" s="29"/>
    </row>
    <row r="15" spans="1:12" x14ac:dyDescent="0.25">
      <c r="A15" s="27">
        <f t="shared" si="0"/>
        <v>14</v>
      </c>
      <c r="B15" s="4" t="s">
        <v>11</v>
      </c>
      <c r="C15" s="4">
        <v>24296</v>
      </c>
      <c r="D15" s="4">
        <v>2023</v>
      </c>
      <c r="E15" s="4" t="s">
        <v>47</v>
      </c>
      <c r="F15" s="4" t="s">
        <v>25</v>
      </c>
      <c r="G15" s="4" t="s">
        <v>18</v>
      </c>
      <c r="H15" s="4">
        <v>2500</v>
      </c>
      <c r="I15" s="28">
        <v>45199</v>
      </c>
      <c r="J15" s="4"/>
      <c r="K15" s="4"/>
      <c r="L15" s="29"/>
    </row>
    <row r="16" spans="1:12" x14ac:dyDescent="0.25">
      <c r="A16" s="27">
        <f t="shared" si="0"/>
        <v>15</v>
      </c>
      <c r="B16" s="4" t="s">
        <v>11</v>
      </c>
      <c r="C16" s="4">
        <v>24300</v>
      </c>
      <c r="D16" s="4">
        <v>2023</v>
      </c>
      <c r="E16" s="4" t="s">
        <v>47</v>
      </c>
      <c r="F16" s="4" t="s">
        <v>25</v>
      </c>
      <c r="G16" s="4" t="s">
        <v>18</v>
      </c>
      <c r="H16" s="4">
        <v>2500</v>
      </c>
      <c r="I16" s="28">
        <v>45199</v>
      </c>
      <c r="J16" s="4"/>
      <c r="K16" s="4"/>
      <c r="L16" s="29"/>
    </row>
    <row r="17" spans="1:12" x14ac:dyDescent="0.25">
      <c r="A17" s="27">
        <f t="shared" si="0"/>
        <v>16</v>
      </c>
      <c r="B17" s="4" t="s">
        <v>11</v>
      </c>
      <c r="C17" s="4">
        <v>24310</v>
      </c>
      <c r="D17" s="4">
        <v>2023</v>
      </c>
      <c r="E17" s="4" t="s">
        <v>47</v>
      </c>
      <c r="F17" s="4" t="s">
        <v>25</v>
      </c>
      <c r="G17" s="4" t="s">
        <v>18</v>
      </c>
      <c r="H17" s="4">
        <v>2500</v>
      </c>
      <c r="I17" s="28">
        <v>45199</v>
      </c>
      <c r="J17" s="4"/>
      <c r="K17" s="4"/>
      <c r="L17" s="29"/>
    </row>
    <row r="18" spans="1:12" x14ac:dyDescent="0.25">
      <c r="A18" s="27">
        <f t="shared" si="0"/>
        <v>17</v>
      </c>
      <c r="B18" s="4" t="s">
        <v>11</v>
      </c>
      <c r="C18" s="4">
        <v>24318</v>
      </c>
      <c r="D18" s="4">
        <v>2023</v>
      </c>
      <c r="E18" s="4" t="s">
        <v>47</v>
      </c>
      <c r="F18" s="4" t="s">
        <v>25</v>
      </c>
      <c r="G18" s="4" t="s">
        <v>18</v>
      </c>
      <c r="H18" s="4">
        <v>2500</v>
      </c>
      <c r="I18" s="28">
        <v>45199</v>
      </c>
      <c r="J18" s="4"/>
      <c r="K18" s="4"/>
      <c r="L18" s="29"/>
    </row>
    <row r="19" spans="1:12" x14ac:dyDescent="0.25">
      <c r="A19" s="27">
        <f t="shared" si="0"/>
        <v>18</v>
      </c>
      <c r="B19" s="4" t="s">
        <v>11</v>
      </c>
      <c r="C19" s="4">
        <v>24606</v>
      </c>
      <c r="D19" s="4">
        <v>2023</v>
      </c>
      <c r="E19" s="4" t="s">
        <v>47</v>
      </c>
      <c r="F19" s="4" t="s">
        <v>25</v>
      </c>
      <c r="G19" s="4" t="s">
        <v>18</v>
      </c>
      <c r="H19" s="4">
        <v>2500</v>
      </c>
      <c r="I19" s="28">
        <v>45199</v>
      </c>
      <c r="J19" s="4"/>
      <c r="K19" s="4"/>
      <c r="L19" s="29"/>
    </row>
    <row r="20" spans="1:12" x14ac:dyDescent="0.25">
      <c r="A20" s="27">
        <f t="shared" si="0"/>
        <v>19</v>
      </c>
      <c r="B20" s="4" t="s">
        <v>11</v>
      </c>
      <c r="C20" s="4">
        <v>24610</v>
      </c>
      <c r="D20" s="4">
        <v>2023</v>
      </c>
      <c r="E20" s="4" t="s">
        <v>47</v>
      </c>
      <c r="F20" s="4" t="s">
        <v>25</v>
      </c>
      <c r="G20" s="4" t="s">
        <v>18</v>
      </c>
      <c r="H20" s="4">
        <v>2500</v>
      </c>
      <c r="I20" s="28">
        <v>45199</v>
      </c>
      <c r="J20" s="4"/>
      <c r="K20" s="4"/>
      <c r="L20" s="29"/>
    </row>
    <row r="21" spans="1:12" x14ac:dyDescent="0.25">
      <c r="A21" s="27">
        <f t="shared" si="0"/>
        <v>20</v>
      </c>
      <c r="B21" s="4" t="s">
        <v>11</v>
      </c>
      <c r="C21" s="4">
        <v>24612</v>
      </c>
      <c r="D21" s="4">
        <v>2023</v>
      </c>
      <c r="E21" s="4" t="s">
        <v>47</v>
      </c>
      <c r="F21" s="4" t="s">
        <v>25</v>
      </c>
      <c r="G21" s="4" t="s">
        <v>18</v>
      </c>
      <c r="H21" s="4">
        <v>2500</v>
      </c>
      <c r="I21" s="28">
        <v>45199</v>
      </c>
      <c r="J21" s="4"/>
      <c r="K21" s="4"/>
      <c r="L21" s="29"/>
    </row>
    <row r="22" spans="1:12" x14ac:dyDescent="0.25">
      <c r="A22" s="27">
        <f t="shared" si="0"/>
        <v>21</v>
      </c>
      <c r="B22" s="4" t="s">
        <v>11</v>
      </c>
      <c r="C22" s="4">
        <v>24646</v>
      </c>
      <c r="D22" s="4">
        <v>2023</v>
      </c>
      <c r="E22" s="4" t="s">
        <v>47</v>
      </c>
      <c r="F22" s="4" t="s">
        <v>25</v>
      </c>
      <c r="G22" s="4" t="s">
        <v>18</v>
      </c>
      <c r="H22" s="4">
        <v>2500</v>
      </c>
      <c r="I22" s="28">
        <v>45199</v>
      </c>
      <c r="J22" s="4"/>
      <c r="K22" s="4"/>
      <c r="L22" s="29"/>
    </row>
    <row r="23" spans="1:12" x14ac:dyDescent="0.25">
      <c r="A23" s="27">
        <f t="shared" si="0"/>
        <v>22</v>
      </c>
      <c r="B23" s="4" t="s">
        <v>11</v>
      </c>
      <c r="C23" s="4">
        <v>24709</v>
      </c>
      <c r="D23" s="4">
        <v>2023</v>
      </c>
      <c r="E23" s="4" t="s">
        <v>47</v>
      </c>
      <c r="F23" s="4" t="s">
        <v>25</v>
      </c>
      <c r="G23" s="4" t="s">
        <v>18</v>
      </c>
      <c r="H23" s="4">
        <v>2500</v>
      </c>
      <c r="I23" s="28">
        <v>45199</v>
      </c>
      <c r="J23" s="4"/>
      <c r="K23" s="4"/>
      <c r="L23" s="29"/>
    </row>
    <row r="24" spans="1:12" x14ac:dyDescent="0.25">
      <c r="A24" s="27">
        <f t="shared" si="0"/>
        <v>23</v>
      </c>
      <c r="B24" s="4" t="s">
        <v>11</v>
      </c>
      <c r="C24" s="4">
        <v>24715</v>
      </c>
      <c r="D24" s="4">
        <v>2023</v>
      </c>
      <c r="E24" s="4" t="s">
        <v>47</v>
      </c>
      <c r="F24" s="4" t="s">
        <v>25</v>
      </c>
      <c r="G24" s="4" t="s">
        <v>18</v>
      </c>
      <c r="H24" s="4">
        <v>2500</v>
      </c>
      <c r="I24" s="28">
        <v>45199</v>
      </c>
      <c r="J24" s="4"/>
      <c r="K24" s="4"/>
      <c r="L24" s="29"/>
    </row>
    <row r="25" spans="1:12" x14ac:dyDescent="0.25">
      <c r="A25" s="27">
        <f t="shared" si="0"/>
        <v>24</v>
      </c>
      <c r="B25" s="4" t="s">
        <v>11</v>
      </c>
      <c r="C25" s="4">
        <v>24773</v>
      </c>
      <c r="D25" s="4">
        <v>2023</v>
      </c>
      <c r="E25" s="4" t="s">
        <v>47</v>
      </c>
      <c r="F25" s="4" t="s">
        <v>25</v>
      </c>
      <c r="G25" s="4" t="s">
        <v>18</v>
      </c>
      <c r="H25" s="4">
        <v>2500</v>
      </c>
      <c r="I25" s="28">
        <v>45199</v>
      </c>
      <c r="J25" s="4"/>
      <c r="K25" s="4"/>
      <c r="L25" s="29"/>
    </row>
    <row r="26" spans="1:12" x14ac:dyDescent="0.25">
      <c r="A26" s="27">
        <f t="shared" si="0"/>
        <v>25</v>
      </c>
      <c r="B26" s="4" t="s">
        <v>11</v>
      </c>
      <c r="C26" s="4">
        <v>25041</v>
      </c>
      <c r="D26" s="4">
        <v>2023</v>
      </c>
      <c r="E26" s="4" t="s">
        <v>47</v>
      </c>
      <c r="F26" s="4" t="s">
        <v>25</v>
      </c>
      <c r="G26" s="4" t="s">
        <v>18</v>
      </c>
      <c r="H26" s="4">
        <v>2500</v>
      </c>
      <c r="I26" s="28">
        <v>45199</v>
      </c>
      <c r="J26" s="4"/>
      <c r="K26" s="4"/>
      <c r="L26" s="29"/>
    </row>
    <row r="27" spans="1:12" x14ac:dyDescent="0.25">
      <c r="A27" s="27">
        <f t="shared" si="0"/>
        <v>26</v>
      </c>
      <c r="B27" s="4" t="s">
        <v>11</v>
      </c>
      <c r="C27" s="4">
        <v>25050</v>
      </c>
      <c r="D27" s="4">
        <v>2023</v>
      </c>
      <c r="E27" s="4" t="s">
        <v>47</v>
      </c>
      <c r="F27" s="4" t="s">
        <v>25</v>
      </c>
      <c r="G27" s="4" t="s">
        <v>18</v>
      </c>
      <c r="H27" s="4">
        <v>2500</v>
      </c>
      <c r="I27" s="28">
        <v>45199</v>
      </c>
      <c r="J27" s="4"/>
      <c r="K27" s="4"/>
      <c r="L27" s="29"/>
    </row>
    <row r="28" spans="1:12" x14ac:dyDescent="0.25">
      <c r="A28" s="27">
        <f t="shared" si="0"/>
        <v>27</v>
      </c>
      <c r="B28" s="4" t="s">
        <v>11</v>
      </c>
      <c r="C28" s="4">
        <v>25058</v>
      </c>
      <c r="D28" s="4">
        <v>2023</v>
      </c>
      <c r="E28" s="4" t="s">
        <v>47</v>
      </c>
      <c r="F28" s="4" t="s">
        <v>25</v>
      </c>
      <c r="G28" s="4" t="s">
        <v>18</v>
      </c>
      <c r="H28" s="4">
        <v>2500</v>
      </c>
      <c r="I28" s="28">
        <v>45199</v>
      </c>
      <c r="J28" s="4"/>
      <c r="K28" s="4"/>
      <c r="L28" s="29"/>
    </row>
    <row r="29" spans="1:12" x14ac:dyDescent="0.25">
      <c r="A29" s="27">
        <f t="shared" si="0"/>
        <v>28</v>
      </c>
      <c r="B29" s="4" t="s">
        <v>11</v>
      </c>
      <c r="C29" s="4">
        <v>25067</v>
      </c>
      <c r="D29" s="4">
        <v>2023</v>
      </c>
      <c r="E29" s="4" t="s">
        <v>47</v>
      </c>
      <c r="F29" s="4" t="s">
        <v>25</v>
      </c>
      <c r="G29" s="4" t="s">
        <v>18</v>
      </c>
      <c r="H29" s="4">
        <v>2500</v>
      </c>
      <c r="I29" s="28">
        <v>45199</v>
      </c>
      <c r="J29" s="4"/>
      <c r="K29" s="4"/>
      <c r="L29" s="29"/>
    </row>
    <row r="30" spans="1:12" x14ac:dyDescent="0.25">
      <c r="A30" s="27">
        <f t="shared" si="0"/>
        <v>29</v>
      </c>
      <c r="B30" s="4" t="s">
        <v>11</v>
      </c>
      <c r="C30" s="4">
        <v>25088</v>
      </c>
      <c r="D30" s="4">
        <v>2023</v>
      </c>
      <c r="E30" s="4" t="s">
        <v>47</v>
      </c>
      <c r="F30" s="4" t="s">
        <v>25</v>
      </c>
      <c r="G30" s="4" t="s">
        <v>18</v>
      </c>
      <c r="H30" s="4">
        <v>2500</v>
      </c>
      <c r="I30" s="28">
        <v>45199</v>
      </c>
      <c r="J30" s="4"/>
      <c r="K30" s="4"/>
      <c r="L30" s="29"/>
    </row>
    <row r="31" spans="1:12" x14ac:dyDescent="0.25">
      <c r="A31" s="27">
        <f t="shared" si="0"/>
        <v>30</v>
      </c>
      <c r="B31" s="4" t="s">
        <v>11</v>
      </c>
      <c r="C31" s="4">
        <v>25647</v>
      </c>
      <c r="D31" s="4">
        <v>2023</v>
      </c>
      <c r="E31" s="4" t="s">
        <v>47</v>
      </c>
      <c r="F31" s="4" t="s">
        <v>25</v>
      </c>
      <c r="G31" s="4" t="s">
        <v>18</v>
      </c>
      <c r="H31" s="4">
        <v>2500</v>
      </c>
      <c r="I31" s="28">
        <v>45199</v>
      </c>
      <c r="J31" s="4"/>
      <c r="K31" s="4"/>
      <c r="L31" s="29"/>
    </row>
    <row r="32" spans="1:12" x14ac:dyDescent="0.25">
      <c r="A32" s="27">
        <f t="shared" si="0"/>
        <v>31</v>
      </c>
      <c r="B32" s="4" t="s">
        <v>11</v>
      </c>
      <c r="C32" s="4">
        <v>25724</v>
      </c>
      <c r="D32" s="4">
        <v>2023</v>
      </c>
      <c r="E32" s="4" t="s">
        <v>47</v>
      </c>
      <c r="F32" s="4" t="s">
        <v>25</v>
      </c>
      <c r="G32" s="4" t="s">
        <v>18</v>
      </c>
      <c r="H32" s="4">
        <v>2500</v>
      </c>
      <c r="I32" s="28">
        <v>45199</v>
      </c>
      <c r="J32" s="4"/>
      <c r="K32" s="4"/>
      <c r="L32" s="29"/>
    </row>
    <row r="33" spans="1:12" x14ac:dyDescent="0.25">
      <c r="A33" s="27">
        <f t="shared" si="0"/>
        <v>32</v>
      </c>
      <c r="B33" s="4" t="s">
        <v>11</v>
      </c>
      <c r="C33" s="4">
        <v>25771</v>
      </c>
      <c r="D33" s="4">
        <v>2023</v>
      </c>
      <c r="E33" s="4" t="s">
        <v>47</v>
      </c>
      <c r="F33" s="4" t="s">
        <v>25</v>
      </c>
      <c r="G33" s="4" t="s">
        <v>18</v>
      </c>
      <c r="H33" s="4">
        <v>2500</v>
      </c>
      <c r="I33" s="28">
        <v>45199</v>
      </c>
      <c r="J33" s="4"/>
      <c r="K33" s="4"/>
      <c r="L33" s="29"/>
    </row>
    <row r="34" spans="1:12" x14ac:dyDescent="0.25">
      <c r="A34" s="27">
        <f t="shared" si="0"/>
        <v>33</v>
      </c>
      <c r="B34" s="4" t="s">
        <v>11</v>
      </c>
      <c r="C34" s="4">
        <v>25774</v>
      </c>
      <c r="D34" s="4">
        <v>2023</v>
      </c>
      <c r="E34" s="4" t="s">
        <v>47</v>
      </c>
      <c r="F34" s="4" t="s">
        <v>25</v>
      </c>
      <c r="G34" s="4" t="s">
        <v>18</v>
      </c>
      <c r="H34" s="4">
        <v>2500</v>
      </c>
      <c r="I34" s="28">
        <v>45199</v>
      </c>
      <c r="J34" s="4"/>
      <c r="K34" s="4"/>
      <c r="L34" s="29"/>
    </row>
    <row r="35" spans="1:12" x14ac:dyDescent="0.25">
      <c r="A35" s="27">
        <f t="shared" si="0"/>
        <v>34</v>
      </c>
      <c r="B35" s="4" t="s">
        <v>11</v>
      </c>
      <c r="C35" s="4">
        <v>25783</v>
      </c>
      <c r="D35" s="4">
        <v>2023</v>
      </c>
      <c r="E35" s="4" t="s">
        <v>47</v>
      </c>
      <c r="F35" s="4" t="s">
        <v>25</v>
      </c>
      <c r="G35" s="4" t="s">
        <v>18</v>
      </c>
      <c r="H35" s="4">
        <v>2500</v>
      </c>
      <c r="I35" s="28">
        <v>45199</v>
      </c>
      <c r="J35" s="4"/>
      <c r="K35" s="4"/>
      <c r="L35" s="29"/>
    </row>
    <row r="36" spans="1:12" x14ac:dyDescent="0.25">
      <c r="A36" s="27">
        <f t="shared" si="0"/>
        <v>35</v>
      </c>
      <c r="B36" s="4" t="s">
        <v>11</v>
      </c>
      <c r="C36" s="4">
        <v>25877</v>
      </c>
      <c r="D36" s="4">
        <v>2023</v>
      </c>
      <c r="E36" s="4" t="s">
        <v>47</v>
      </c>
      <c r="F36" s="4" t="s">
        <v>25</v>
      </c>
      <c r="G36" s="4" t="s">
        <v>18</v>
      </c>
      <c r="H36" s="4">
        <v>2500</v>
      </c>
      <c r="I36" s="28">
        <v>45199</v>
      </c>
      <c r="J36" s="4"/>
      <c r="K36" s="4"/>
      <c r="L36" s="29"/>
    </row>
    <row r="37" spans="1:12" x14ac:dyDescent="0.25">
      <c r="A37" s="27">
        <f t="shared" si="0"/>
        <v>36</v>
      </c>
      <c r="B37" s="4" t="s">
        <v>11</v>
      </c>
      <c r="C37" s="4">
        <v>26097</v>
      </c>
      <c r="D37" s="4">
        <v>2023</v>
      </c>
      <c r="E37" s="4" t="s">
        <v>47</v>
      </c>
      <c r="F37" s="4" t="s">
        <v>25</v>
      </c>
      <c r="G37" s="4" t="s">
        <v>18</v>
      </c>
      <c r="H37" s="4">
        <v>2500</v>
      </c>
      <c r="I37" s="28">
        <v>45199</v>
      </c>
      <c r="J37" s="4"/>
      <c r="K37" s="4"/>
      <c r="L37" s="29"/>
    </row>
    <row r="38" spans="1:12" x14ac:dyDescent="0.25">
      <c r="A38" s="27">
        <f t="shared" si="0"/>
        <v>37</v>
      </c>
      <c r="B38" s="4" t="s">
        <v>11</v>
      </c>
      <c r="C38" s="4">
        <v>26101</v>
      </c>
      <c r="D38" s="4">
        <v>2023</v>
      </c>
      <c r="E38" s="4" t="s">
        <v>47</v>
      </c>
      <c r="F38" s="4" t="s">
        <v>25</v>
      </c>
      <c r="G38" s="4" t="s">
        <v>18</v>
      </c>
      <c r="H38" s="4">
        <v>2500</v>
      </c>
      <c r="I38" s="28">
        <v>45199</v>
      </c>
      <c r="J38" s="4"/>
      <c r="K38" s="4"/>
      <c r="L38" s="29"/>
    </row>
    <row r="39" spans="1:12" x14ac:dyDescent="0.25">
      <c r="A39" s="27">
        <f t="shared" si="0"/>
        <v>38</v>
      </c>
      <c r="B39" s="4" t="s">
        <v>11</v>
      </c>
      <c r="C39" s="4">
        <v>26105</v>
      </c>
      <c r="D39" s="4">
        <v>2023</v>
      </c>
      <c r="E39" s="4" t="s">
        <v>47</v>
      </c>
      <c r="F39" s="4" t="s">
        <v>25</v>
      </c>
      <c r="G39" s="4" t="s">
        <v>18</v>
      </c>
      <c r="H39" s="4">
        <v>2500</v>
      </c>
      <c r="I39" s="28">
        <v>45199</v>
      </c>
      <c r="J39" s="4"/>
      <c r="K39" s="4"/>
      <c r="L39" s="29"/>
    </row>
    <row r="40" spans="1:12" x14ac:dyDescent="0.25">
      <c r="A40" s="27">
        <f t="shared" si="0"/>
        <v>39</v>
      </c>
      <c r="B40" s="4" t="s">
        <v>11</v>
      </c>
      <c r="C40" s="4">
        <v>26108</v>
      </c>
      <c r="D40" s="4">
        <v>2023</v>
      </c>
      <c r="E40" s="4" t="s">
        <v>47</v>
      </c>
      <c r="F40" s="4" t="s">
        <v>25</v>
      </c>
      <c r="G40" s="4" t="s">
        <v>18</v>
      </c>
      <c r="H40" s="4">
        <v>2500</v>
      </c>
      <c r="I40" s="28">
        <v>45199</v>
      </c>
      <c r="J40" s="4"/>
      <c r="K40" s="4"/>
      <c r="L40" s="29"/>
    </row>
    <row r="41" spans="1:12" x14ac:dyDescent="0.25">
      <c r="A41" s="27">
        <f t="shared" si="0"/>
        <v>40</v>
      </c>
      <c r="B41" s="4" t="s">
        <v>11</v>
      </c>
      <c r="C41" s="4">
        <v>26117</v>
      </c>
      <c r="D41" s="4">
        <v>2023</v>
      </c>
      <c r="E41" s="4" t="s">
        <v>47</v>
      </c>
      <c r="F41" s="4" t="s">
        <v>25</v>
      </c>
      <c r="G41" s="4" t="s">
        <v>18</v>
      </c>
      <c r="H41" s="4">
        <v>2500</v>
      </c>
      <c r="I41" s="28">
        <v>45199</v>
      </c>
      <c r="J41" s="4"/>
      <c r="K41" s="4"/>
      <c r="L41" s="29"/>
    </row>
    <row r="42" spans="1:12" x14ac:dyDescent="0.25">
      <c r="A42" s="27">
        <f t="shared" si="0"/>
        <v>41</v>
      </c>
      <c r="B42" s="4" t="s">
        <v>11</v>
      </c>
      <c r="C42" s="4">
        <v>26120</v>
      </c>
      <c r="D42" s="4">
        <v>2023</v>
      </c>
      <c r="E42" s="4" t="s">
        <v>47</v>
      </c>
      <c r="F42" s="4" t="s">
        <v>25</v>
      </c>
      <c r="G42" s="4" t="s">
        <v>18</v>
      </c>
      <c r="H42" s="4">
        <v>2500</v>
      </c>
      <c r="I42" s="28">
        <v>45199</v>
      </c>
      <c r="J42" s="4"/>
      <c r="K42" s="4"/>
      <c r="L42" s="29"/>
    </row>
    <row r="43" spans="1:12" x14ac:dyDescent="0.25">
      <c r="A43" s="27">
        <f t="shared" si="0"/>
        <v>42</v>
      </c>
      <c r="B43" s="4" t="s">
        <v>11</v>
      </c>
      <c r="C43" s="4">
        <v>26122</v>
      </c>
      <c r="D43" s="4">
        <v>2023</v>
      </c>
      <c r="E43" s="4" t="s">
        <v>47</v>
      </c>
      <c r="F43" s="4" t="s">
        <v>25</v>
      </c>
      <c r="G43" s="4" t="s">
        <v>18</v>
      </c>
      <c r="H43" s="4">
        <v>2500</v>
      </c>
      <c r="I43" s="28">
        <v>45199</v>
      </c>
      <c r="J43" s="4"/>
      <c r="K43" s="4"/>
      <c r="L43" s="29"/>
    </row>
    <row r="44" spans="1:12" x14ac:dyDescent="0.25">
      <c r="A44" s="27">
        <f t="shared" si="0"/>
        <v>43</v>
      </c>
      <c r="B44" s="4" t="s">
        <v>11</v>
      </c>
      <c r="C44" s="4">
        <v>26136</v>
      </c>
      <c r="D44" s="4">
        <v>2023</v>
      </c>
      <c r="E44" s="4" t="s">
        <v>47</v>
      </c>
      <c r="F44" s="4" t="s">
        <v>25</v>
      </c>
      <c r="G44" s="4" t="s">
        <v>18</v>
      </c>
      <c r="H44" s="4">
        <v>2500</v>
      </c>
      <c r="I44" s="28">
        <v>45199</v>
      </c>
      <c r="J44" s="4"/>
      <c r="K44" s="4"/>
      <c r="L44" s="29"/>
    </row>
    <row r="45" spans="1:12" x14ac:dyDescent="0.25">
      <c r="A45" s="27">
        <f t="shared" si="0"/>
        <v>44</v>
      </c>
      <c r="B45" s="4" t="s">
        <v>11</v>
      </c>
      <c r="C45" s="4">
        <v>26148</v>
      </c>
      <c r="D45" s="4">
        <v>2023</v>
      </c>
      <c r="E45" s="4" t="s">
        <v>47</v>
      </c>
      <c r="F45" s="4" t="s">
        <v>25</v>
      </c>
      <c r="G45" s="4" t="s">
        <v>18</v>
      </c>
      <c r="H45" s="4">
        <v>2500</v>
      </c>
      <c r="I45" s="28">
        <v>45199</v>
      </c>
      <c r="J45" s="4"/>
      <c r="K45" s="4"/>
      <c r="L45" s="29"/>
    </row>
    <row r="46" spans="1:12" x14ac:dyDescent="0.25">
      <c r="A46" s="27">
        <f t="shared" si="0"/>
        <v>45</v>
      </c>
      <c r="B46" s="4" t="s">
        <v>11</v>
      </c>
      <c r="C46" s="4">
        <v>26155</v>
      </c>
      <c r="D46" s="4">
        <v>2023</v>
      </c>
      <c r="E46" s="4" t="s">
        <v>47</v>
      </c>
      <c r="F46" s="4" t="s">
        <v>25</v>
      </c>
      <c r="G46" s="4" t="s">
        <v>18</v>
      </c>
      <c r="H46" s="4">
        <v>2500</v>
      </c>
      <c r="I46" s="28">
        <v>45199</v>
      </c>
      <c r="J46" s="4"/>
      <c r="K46" s="4"/>
      <c r="L46" s="29"/>
    </row>
    <row r="47" spans="1:12" x14ac:dyDescent="0.25">
      <c r="A47" s="27">
        <f t="shared" si="0"/>
        <v>46</v>
      </c>
      <c r="B47" s="4" t="s">
        <v>11</v>
      </c>
      <c r="C47" s="4">
        <v>26204</v>
      </c>
      <c r="D47" s="4">
        <v>2023</v>
      </c>
      <c r="E47" s="4" t="s">
        <v>47</v>
      </c>
      <c r="F47" s="4" t="s">
        <v>25</v>
      </c>
      <c r="G47" s="4" t="s">
        <v>18</v>
      </c>
      <c r="H47" s="4">
        <v>2500</v>
      </c>
      <c r="I47" s="28">
        <v>45199</v>
      </c>
      <c r="J47" s="4"/>
      <c r="K47" s="4"/>
      <c r="L47" s="29"/>
    </row>
    <row r="48" spans="1:12" x14ac:dyDescent="0.25">
      <c r="A48" s="27">
        <f t="shared" si="0"/>
        <v>47</v>
      </c>
      <c r="B48" s="4" t="s">
        <v>11</v>
      </c>
      <c r="C48" s="4">
        <v>26214</v>
      </c>
      <c r="D48" s="4">
        <v>2023</v>
      </c>
      <c r="E48" s="4" t="s">
        <v>47</v>
      </c>
      <c r="F48" s="4" t="s">
        <v>25</v>
      </c>
      <c r="G48" s="4" t="s">
        <v>18</v>
      </c>
      <c r="H48" s="4">
        <v>2500</v>
      </c>
      <c r="I48" s="28">
        <v>45199</v>
      </c>
      <c r="J48" s="4"/>
      <c r="K48" s="4"/>
      <c r="L48" s="29"/>
    </row>
    <row r="49" spans="1:12" x14ac:dyDescent="0.25">
      <c r="A49" s="27">
        <f t="shared" si="0"/>
        <v>48</v>
      </c>
      <c r="B49" s="4" t="s">
        <v>11</v>
      </c>
      <c r="C49" s="4">
        <v>26217</v>
      </c>
      <c r="D49" s="4">
        <v>2023</v>
      </c>
      <c r="E49" s="4" t="s">
        <v>47</v>
      </c>
      <c r="F49" s="4" t="s">
        <v>25</v>
      </c>
      <c r="G49" s="4" t="s">
        <v>18</v>
      </c>
      <c r="H49" s="4">
        <v>2500</v>
      </c>
      <c r="I49" s="28">
        <v>45199</v>
      </c>
      <c r="J49" s="4"/>
      <c r="K49" s="4"/>
      <c r="L49" s="29"/>
    </row>
    <row r="50" spans="1:12" x14ac:dyDescent="0.25">
      <c r="A50" s="27">
        <f t="shared" si="0"/>
        <v>49</v>
      </c>
      <c r="B50" s="4" t="s">
        <v>11</v>
      </c>
      <c r="C50" s="4">
        <v>26232</v>
      </c>
      <c r="D50" s="4">
        <v>2023</v>
      </c>
      <c r="E50" s="4" t="s">
        <v>47</v>
      </c>
      <c r="F50" s="4" t="s">
        <v>25</v>
      </c>
      <c r="G50" s="4" t="s">
        <v>18</v>
      </c>
      <c r="H50" s="4">
        <v>2500</v>
      </c>
      <c r="I50" s="28">
        <v>45199</v>
      </c>
      <c r="J50" s="4"/>
      <c r="K50" s="4"/>
      <c r="L50" s="29"/>
    </row>
    <row r="51" spans="1:12" x14ac:dyDescent="0.25">
      <c r="A51" s="27">
        <f t="shared" si="0"/>
        <v>50</v>
      </c>
      <c r="B51" s="4" t="s">
        <v>11</v>
      </c>
      <c r="C51" s="4">
        <v>26279</v>
      </c>
      <c r="D51" s="4">
        <v>2023</v>
      </c>
      <c r="E51" s="4" t="s">
        <v>47</v>
      </c>
      <c r="F51" s="4" t="s">
        <v>25</v>
      </c>
      <c r="G51" s="4" t="s">
        <v>18</v>
      </c>
      <c r="H51" s="4">
        <v>2500</v>
      </c>
      <c r="I51" s="28">
        <v>45199</v>
      </c>
      <c r="J51" s="4"/>
      <c r="K51" s="4"/>
      <c r="L51" s="29"/>
    </row>
    <row r="52" spans="1:12" x14ac:dyDescent="0.25">
      <c r="A52" s="27">
        <f t="shared" si="0"/>
        <v>51</v>
      </c>
      <c r="B52" s="4" t="s">
        <v>11</v>
      </c>
      <c r="C52" s="4">
        <v>26388</v>
      </c>
      <c r="D52" s="4">
        <v>2023</v>
      </c>
      <c r="E52" s="4" t="s">
        <v>47</v>
      </c>
      <c r="F52" s="4" t="s">
        <v>25</v>
      </c>
      <c r="G52" s="4" t="s">
        <v>18</v>
      </c>
      <c r="H52" s="4">
        <v>2500</v>
      </c>
      <c r="I52" s="28">
        <v>45199</v>
      </c>
      <c r="J52" s="4"/>
      <c r="K52" s="4"/>
      <c r="L52" s="29"/>
    </row>
    <row r="53" spans="1:12" x14ac:dyDescent="0.25">
      <c r="A53" s="27">
        <f t="shared" si="0"/>
        <v>52</v>
      </c>
      <c r="B53" s="4" t="s">
        <v>11</v>
      </c>
      <c r="C53" s="4">
        <v>26393</v>
      </c>
      <c r="D53" s="4">
        <v>2023</v>
      </c>
      <c r="E53" s="4" t="s">
        <v>47</v>
      </c>
      <c r="F53" s="4" t="s">
        <v>25</v>
      </c>
      <c r="G53" s="4" t="s">
        <v>18</v>
      </c>
      <c r="H53" s="4">
        <v>2500</v>
      </c>
      <c r="I53" s="28">
        <v>45199</v>
      </c>
      <c r="J53" s="4"/>
      <c r="K53" s="4"/>
      <c r="L53" s="29"/>
    </row>
    <row r="54" spans="1:12" x14ac:dyDescent="0.25">
      <c r="A54" s="27">
        <f t="shared" si="0"/>
        <v>53</v>
      </c>
      <c r="B54" s="4" t="s">
        <v>11</v>
      </c>
      <c r="C54" s="4">
        <v>26400</v>
      </c>
      <c r="D54" s="4">
        <v>2023</v>
      </c>
      <c r="E54" s="4" t="s">
        <v>47</v>
      </c>
      <c r="F54" s="4" t="s">
        <v>25</v>
      </c>
      <c r="G54" s="4" t="s">
        <v>18</v>
      </c>
      <c r="H54" s="4">
        <v>2500</v>
      </c>
      <c r="I54" s="28">
        <v>45199</v>
      </c>
      <c r="J54" s="4"/>
      <c r="K54" s="4"/>
      <c r="L54" s="29"/>
    </row>
    <row r="55" spans="1:12" x14ac:dyDescent="0.25">
      <c r="A55" s="27">
        <f t="shared" si="0"/>
        <v>54</v>
      </c>
      <c r="B55" s="4" t="s">
        <v>11</v>
      </c>
      <c r="C55" s="4">
        <v>26446</v>
      </c>
      <c r="D55" s="4">
        <v>2023</v>
      </c>
      <c r="E55" s="4" t="s">
        <v>47</v>
      </c>
      <c r="F55" s="4" t="s">
        <v>25</v>
      </c>
      <c r="G55" s="4" t="s">
        <v>18</v>
      </c>
      <c r="H55" s="4">
        <v>2500</v>
      </c>
      <c r="I55" s="28">
        <v>45199</v>
      </c>
      <c r="J55" s="4"/>
      <c r="K55" s="4"/>
      <c r="L55" s="29"/>
    </row>
    <row r="56" spans="1:12" x14ac:dyDescent="0.25">
      <c r="A56" s="27">
        <f t="shared" si="0"/>
        <v>55</v>
      </c>
      <c r="B56" s="4" t="s">
        <v>11</v>
      </c>
      <c r="C56" s="4">
        <v>26502</v>
      </c>
      <c r="D56" s="4">
        <v>2023</v>
      </c>
      <c r="E56" s="4" t="s">
        <v>47</v>
      </c>
      <c r="F56" s="4" t="s">
        <v>25</v>
      </c>
      <c r="G56" s="4" t="s">
        <v>18</v>
      </c>
      <c r="H56" s="4">
        <v>2500</v>
      </c>
      <c r="I56" s="28">
        <v>45199</v>
      </c>
      <c r="J56" s="4"/>
      <c r="K56" s="4"/>
      <c r="L56" s="29"/>
    </row>
    <row r="57" spans="1:12" x14ac:dyDescent="0.25">
      <c r="A57" s="27">
        <f t="shared" si="0"/>
        <v>56</v>
      </c>
      <c r="B57" s="4" t="s">
        <v>11</v>
      </c>
      <c r="C57" s="4">
        <v>26514</v>
      </c>
      <c r="D57" s="4">
        <v>2023</v>
      </c>
      <c r="E57" s="4" t="s">
        <v>47</v>
      </c>
      <c r="F57" s="4" t="s">
        <v>25</v>
      </c>
      <c r="G57" s="4" t="s">
        <v>18</v>
      </c>
      <c r="H57" s="4">
        <v>2500</v>
      </c>
      <c r="I57" s="28">
        <v>45199</v>
      </c>
      <c r="J57" s="4"/>
      <c r="K57" s="4"/>
      <c r="L57" s="29"/>
    </row>
    <row r="58" spans="1:12" x14ac:dyDescent="0.25">
      <c r="A58" s="27">
        <f t="shared" si="0"/>
        <v>57</v>
      </c>
      <c r="B58" s="4" t="s">
        <v>11</v>
      </c>
      <c r="C58" s="4">
        <v>26521</v>
      </c>
      <c r="D58" s="4">
        <v>2023</v>
      </c>
      <c r="E58" s="4" t="s">
        <v>47</v>
      </c>
      <c r="F58" s="4" t="s">
        <v>25</v>
      </c>
      <c r="G58" s="4" t="s">
        <v>18</v>
      </c>
      <c r="H58" s="4">
        <v>2500</v>
      </c>
      <c r="I58" s="28">
        <v>45199</v>
      </c>
      <c r="J58" s="4"/>
      <c r="K58" s="4"/>
      <c r="L58" s="29"/>
    </row>
    <row r="59" spans="1:12" x14ac:dyDescent="0.25">
      <c r="A59" s="27">
        <f t="shared" si="0"/>
        <v>58</v>
      </c>
      <c r="B59" s="4" t="s">
        <v>11</v>
      </c>
      <c r="C59" s="4">
        <v>26530</v>
      </c>
      <c r="D59" s="4">
        <v>2023</v>
      </c>
      <c r="E59" s="4" t="s">
        <v>47</v>
      </c>
      <c r="F59" s="4" t="s">
        <v>25</v>
      </c>
      <c r="G59" s="4" t="s">
        <v>18</v>
      </c>
      <c r="H59" s="4">
        <v>2500</v>
      </c>
      <c r="I59" s="28">
        <v>45199</v>
      </c>
      <c r="J59" s="4"/>
      <c r="K59" s="4"/>
      <c r="L59" s="29"/>
    </row>
    <row r="60" spans="1:12" x14ac:dyDescent="0.25">
      <c r="A60" s="27">
        <f t="shared" si="0"/>
        <v>59</v>
      </c>
      <c r="B60" s="4" t="s">
        <v>11</v>
      </c>
      <c r="C60" s="4">
        <v>26557</v>
      </c>
      <c r="D60" s="4">
        <v>2023</v>
      </c>
      <c r="E60" s="4" t="s">
        <v>47</v>
      </c>
      <c r="F60" s="4" t="s">
        <v>25</v>
      </c>
      <c r="G60" s="4" t="s">
        <v>18</v>
      </c>
      <c r="H60" s="4">
        <v>2500</v>
      </c>
      <c r="I60" s="28">
        <v>45199</v>
      </c>
      <c r="J60" s="4"/>
      <c r="K60" s="4"/>
      <c r="L60" s="29"/>
    </row>
    <row r="61" spans="1:12" x14ac:dyDescent="0.25">
      <c r="A61" s="27">
        <f t="shared" si="0"/>
        <v>60</v>
      </c>
      <c r="B61" s="4" t="s">
        <v>11</v>
      </c>
      <c r="C61" s="4">
        <v>26570</v>
      </c>
      <c r="D61" s="4">
        <v>2023</v>
      </c>
      <c r="E61" s="4" t="s">
        <v>47</v>
      </c>
      <c r="F61" s="4" t="s">
        <v>25</v>
      </c>
      <c r="G61" s="4" t="s">
        <v>18</v>
      </c>
      <c r="H61" s="4">
        <v>2500</v>
      </c>
      <c r="I61" s="28">
        <v>45199</v>
      </c>
      <c r="J61" s="4"/>
      <c r="K61" s="4"/>
      <c r="L61" s="29"/>
    </row>
    <row r="62" spans="1:12" x14ac:dyDescent="0.25">
      <c r="A62" s="27">
        <f t="shared" si="0"/>
        <v>61</v>
      </c>
      <c r="B62" s="4" t="s">
        <v>11</v>
      </c>
      <c r="C62" s="4">
        <v>26613</v>
      </c>
      <c r="D62" s="4">
        <v>2023</v>
      </c>
      <c r="E62" s="4" t="s">
        <v>47</v>
      </c>
      <c r="F62" s="4" t="s">
        <v>25</v>
      </c>
      <c r="G62" s="4" t="s">
        <v>18</v>
      </c>
      <c r="H62" s="4">
        <v>2500</v>
      </c>
      <c r="I62" s="28">
        <v>45199</v>
      </c>
      <c r="J62" s="4"/>
      <c r="K62" s="4"/>
      <c r="L62" s="29"/>
    </row>
    <row r="63" spans="1:12" x14ac:dyDescent="0.25">
      <c r="A63" s="27">
        <f t="shared" si="0"/>
        <v>62</v>
      </c>
      <c r="B63" s="4" t="s">
        <v>11</v>
      </c>
      <c r="C63" s="4">
        <v>26662</v>
      </c>
      <c r="D63" s="4">
        <v>2023</v>
      </c>
      <c r="E63" s="4" t="s">
        <v>47</v>
      </c>
      <c r="F63" s="4" t="s">
        <v>25</v>
      </c>
      <c r="G63" s="4" t="s">
        <v>18</v>
      </c>
      <c r="H63" s="4">
        <v>2500</v>
      </c>
      <c r="I63" s="28">
        <v>45199</v>
      </c>
      <c r="J63" s="4"/>
      <c r="K63" s="4"/>
      <c r="L63" s="29"/>
    </row>
    <row r="64" spans="1:12" x14ac:dyDescent="0.25">
      <c r="A64" s="27">
        <f t="shared" si="0"/>
        <v>63</v>
      </c>
      <c r="B64" s="4" t="s">
        <v>11</v>
      </c>
      <c r="C64" s="4">
        <v>26664</v>
      </c>
      <c r="D64" s="4">
        <v>2023</v>
      </c>
      <c r="E64" s="4" t="s">
        <v>47</v>
      </c>
      <c r="F64" s="4" t="s">
        <v>25</v>
      </c>
      <c r="G64" s="4" t="s">
        <v>18</v>
      </c>
      <c r="H64" s="4">
        <v>2500</v>
      </c>
      <c r="I64" s="28">
        <v>45199</v>
      </c>
      <c r="J64" s="4"/>
      <c r="K64" s="4"/>
      <c r="L64" s="29"/>
    </row>
    <row r="65" spans="1:12" x14ac:dyDescent="0.25">
      <c r="A65" s="27">
        <f t="shared" si="0"/>
        <v>64</v>
      </c>
      <c r="B65" s="4" t="s">
        <v>11</v>
      </c>
      <c r="C65" s="4">
        <v>26698</v>
      </c>
      <c r="D65" s="4">
        <v>2023</v>
      </c>
      <c r="E65" s="4" t="s">
        <v>47</v>
      </c>
      <c r="F65" s="4" t="s">
        <v>25</v>
      </c>
      <c r="G65" s="4" t="s">
        <v>18</v>
      </c>
      <c r="H65" s="4">
        <v>2500</v>
      </c>
      <c r="I65" s="28">
        <v>45199</v>
      </c>
      <c r="J65" s="4"/>
      <c r="K65" s="4"/>
      <c r="L65" s="29"/>
    </row>
    <row r="66" spans="1:12" x14ac:dyDescent="0.25">
      <c r="A66" s="27">
        <f t="shared" si="0"/>
        <v>65</v>
      </c>
      <c r="B66" s="4" t="s">
        <v>11</v>
      </c>
      <c r="C66" s="4">
        <v>26743</v>
      </c>
      <c r="D66" s="4">
        <v>2023</v>
      </c>
      <c r="E66" s="4" t="s">
        <v>47</v>
      </c>
      <c r="F66" s="4" t="s">
        <v>25</v>
      </c>
      <c r="G66" s="4" t="s">
        <v>18</v>
      </c>
      <c r="H66" s="4">
        <v>2500</v>
      </c>
      <c r="I66" s="28">
        <v>45199</v>
      </c>
      <c r="J66" s="4"/>
      <c r="K66" s="4"/>
      <c r="L66" s="29"/>
    </row>
    <row r="67" spans="1:12" x14ac:dyDescent="0.25">
      <c r="A67" s="27">
        <f t="shared" si="0"/>
        <v>66</v>
      </c>
      <c r="B67" s="4" t="s">
        <v>11</v>
      </c>
      <c r="C67" s="4">
        <v>26756</v>
      </c>
      <c r="D67" s="4">
        <v>2023</v>
      </c>
      <c r="E67" s="4" t="s">
        <v>47</v>
      </c>
      <c r="F67" s="4" t="s">
        <v>25</v>
      </c>
      <c r="G67" s="4" t="s">
        <v>18</v>
      </c>
      <c r="H67" s="4">
        <v>2500</v>
      </c>
      <c r="I67" s="28">
        <v>45199</v>
      </c>
      <c r="J67" s="4"/>
      <c r="K67" s="4"/>
      <c r="L67" s="29"/>
    </row>
    <row r="68" spans="1:12" x14ac:dyDescent="0.25">
      <c r="A68" s="27">
        <f t="shared" ref="A68:A70" si="1">A67+1</f>
        <v>67</v>
      </c>
      <c r="B68" s="4" t="s">
        <v>11</v>
      </c>
      <c r="C68" s="4">
        <v>26846</v>
      </c>
      <c r="D68" s="4">
        <v>2023</v>
      </c>
      <c r="E68" s="4" t="s">
        <v>47</v>
      </c>
      <c r="F68" s="4" t="s">
        <v>25</v>
      </c>
      <c r="G68" s="4" t="s">
        <v>18</v>
      </c>
      <c r="H68" s="4">
        <v>2500</v>
      </c>
      <c r="I68" s="28">
        <v>45199</v>
      </c>
      <c r="J68" s="4"/>
      <c r="K68" s="4"/>
      <c r="L68" s="29"/>
    </row>
    <row r="69" spans="1:12" x14ac:dyDescent="0.25">
      <c r="A69" s="27">
        <f t="shared" si="1"/>
        <v>68</v>
      </c>
      <c r="B69" s="4" t="s">
        <v>11</v>
      </c>
      <c r="C69" s="4">
        <v>27069</v>
      </c>
      <c r="D69" s="4">
        <v>2023</v>
      </c>
      <c r="E69" s="4" t="s">
        <v>47</v>
      </c>
      <c r="F69" s="4" t="s">
        <v>25</v>
      </c>
      <c r="G69" s="4" t="s">
        <v>18</v>
      </c>
      <c r="H69" s="4">
        <v>2500</v>
      </c>
      <c r="I69" s="28">
        <v>45199</v>
      </c>
      <c r="J69" s="4"/>
      <c r="K69" s="4"/>
      <c r="L69" s="29"/>
    </row>
    <row r="70" spans="1:12" ht="15.75" thickBot="1" x14ac:dyDescent="0.3">
      <c r="A70" s="27">
        <f t="shared" si="1"/>
        <v>69</v>
      </c>
      <c r="B70" s="31" t="s">
        <v>11</v>
      </c>
      <c r="C70" s="31">
        <v>27097</v>
      </c>
      <c r="D70" s="31">
        <v>2023</v>
      </c>
      <c r="E70" s="31" t="s">
        <v>47</v>
      </c>
      <c r="F70" s="31" t="s">
        <v>25</v>
      </c>
      <c r="G70" s="31" t="s">
        <v>18</v>
      </c>
      <c r="H70" s="31">
        <v>2500</v>
      </c>
      <c r="I70" s="32">
        <v>45199</v>
      </c>
      <c r="J70" s="31"/>
      <c r="K70" s="31"/>
      <c r="L70" s="33"/>
    </row>
    <row r="71" spans="1:12" ht="15.75" thickBot="1" x14ac:dyDescent="0.3">
      <c r="A71" s="45" t="s">
        <v>59</v>
      </c>
      <c r="B71" s="46"/>
      <c r="C71" s="46"/>
      <c r="D71" s="46"/>
      <c r="E71" s="46"/>
      <c r="F71" s="46"/>
      <c r="G71" s="47"/>
      <c r="H71" s="38">
        <f>SUBTOTAL(109,Table7[AMOUNT])</f>
        <v>215000</v>
      </c>
      <c r="I71" s="48"/>
      <c r="J71" s="49"/>
      <c r="K71" s="49"/>
      <c r="L71" s="50"/>
    </row>
  </sheetData>
  <mergeCells count="2">
    <mergeCell ref="A71:G71"/>
    <mergeCell ref="I71:L71"/>
  </mergeCells>
  <pageMargins left="0" right="0" top="0.25" bottom="0.5" header="0" footer="0"/>
  <pageSetup paperSize="9" scale="85" orientation="landscape" horizontalDpi="0" verticalDpi="0" r:id="rId1"/>
  <headerFooter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2AD-52B1-41DD-B6EB-DE3468A271A6}">
  <sheetPr>
    <pageSetUpPr fitToPage="1"/>
  </sheetPr>
  <dimension ref="A1:L6"/>
  <sheetViews>
    <sheetView workbookViewId="0">
      <selection activeCell="J12" sqref="J1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1.425781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45</v>
      </c>
      <c r="K1" s="13" t="s">
        <v>9</v>
      </c>
      <c r="L1" s="14" t="s">
        <v>10</v>
      </c>
    </row>
    <row r="2" spans="1:12" x14ac:dyDescent="0.25">
      <c r="A2" s="39">
        <v>1</v>
      </c>
      <c r="B2" s="40" t="s">
        <v>11</v>
      </c>
      <c r="C2" s="40">
        <v>13315</v>
      </c>
      <c r="D2" s="40">
        <v>2023</v>
      </c>
      <c r="E2" s="40" t="s">
        <v>47</v>
      </c>
      <c r="F2" s="40" t="s">
        <v>36</v>
      </c>
      <c r="G2" s="40" t="s">
        <v>22</v>
      </c>
      <c r="H2" s="40">
        <v>10000</v>
      </c>
      <c r="I2" s="41">
        <v>45199</v>
      </c>
      <c r="J2" s="40"/>
      <c r="K2" s="40"/>
      <c r="L2" s="42"/>
    </row>
    <row r="3" spans="1:12" x14ac:dyDescent="0.25">
      <c r="A3" s="17">
        <v>2</v>
      </c>
      <c r="B3" s="4" t="s">
        <v>11</v>
      </c>
      <c r="C3" s="4">
        <v>22085</v>
      </c>
      <c r="D3" s="4">
        <v>2023</v>
      </c>
      <c r="E3" s="4" t="s">
        <v>47</v>
      </c>
      <c r="F3" s="4" t="s">
        <v>36</v>
      </c>
      <c r="G3" s="4" t="s">
        <v>22</v>
      </c>
      <c r="H3" s="4">
        <v>10000</v>
      </c>
      <c r="I3" s="28">
        <v>45199</v>
      </c>
      <c r="J3" s="4"/>
      <c r="K3" s="4"/>
      <c r="L3" s="18"/>
    </row>
    <row r="4" spans="1:12" x14ac:dyDescent="0.25">
      <c r="A4" s="17">
        <v>3</v>
      </c>
      <c r="B4" s="4" t="s">
        <v>11</v>
      </c>
      <c r="C4" s="4">
        <v>24581</v>
      </c>
      <c r="D4" s="4">
        <v>2023</v>
      </c>
      <c r="E4" s="4" t="s">
        <v>47</v>
      </c>
      <c r="F4" s="4" t="s">
        <v>25</v>
      </c>
      <c r="G4" s="4" t="s">
        <v>22</v>
      </c>
      <c r="H4" s="4">
        <v>2500</v>
      </c>
      <c r="I4" s="28">
        <v>45199</v>
      </c>
      <c r="J4" s="4"/>
      <c r="K4" s="4"/>
      <c r="L4" s="18"/>
    </row>
    <row r="5" spans="1:12" ht="15.75" thickBot="1" x14ac:dyDescent="0.3">
      <c r="A5" s="19">
        <v>4</v>
      </c>
      <c r="B5" s="20" t="s">
        <v>11</v>
      </c>
      <c r="C5" s="20">
        <v>24967</v>
      </c>
      <c r="D5" s="20">
        <v>2023</v>
      </c>
      <c r="E5" s="20" t="s">
        <v>47</v>
      </c>
      <c r="F5" s="20" t="s">
        <v>25</v>
      </c>
      <c r="G5" s="20" t="s">
        <v>22</v>
      </c>
      <c r="H5" s="20">
        <v>2500</v>
      </c>
      <c r="I5" s="43">
        <v>45199</v>
      </c>
      <c r="J5" s="20"/>
      <c r="K5" s="20"/>
      <c r="L5" s="22"/>
    </row>
    <row r="6" spans="1:12" ht="15.75" thickBot="1" x14ac:dyDescent="0.3">
      <c r="A6" s="45" t="s">
        <v>59</v>
      </c>
      <c r="B6" s="46"/>
      <c r="C6" s="46"/>
      <c r="D6" s="46"/>
      <c r="E6" s="46"/>
      <c r="F6" s="46"/>
      <c r="G6" s="47"/>
      <c r="H6" s="38">
        <f>SUBTOTAL(109,Table8[AMOUNT])</f>
        <v>25000</v>
      </c>
      <c r="I6" s="48"/>
      <c r="J6" s="49"/>
      <c r="K6" s="49"/>
      <c r="L6" s="50"/>
    </row>
  </sheetData>
  <mergeCells count="2">
    <mergeCell ref="A6:G6"/>
    <mergeCell ref="I6:L6"/>
  </mergeCells>
  <pageMargins left="0.7" right="0.7" top="0.75" bottom="0.75" header="0.3" footer="0.3"/>
  <pageSetup paperSize="9" scale="79" orientation="landscape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A3E5-1D33-4B17-8ACC-DDA2C256FA51}">
  <sheetPr>
    <pageSetUpPr fitToPage="1"/>
  </sheetPr>
  <dimension ref="A1:L7"/>
  <sheetViews>
    <sheetView workbookViewId="0">
      <selection activeCell="A7" sqref="A7:XFD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20.28515625" bestFit="1" customWidth="1"/>
    <col min="8" max="9" width="9.42578125" bestFit="1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45</v>
      </c>
      <c r="K1" s="52" t="s">
        <v>9</v>
      </c>
      <c r="L1" s="53" t="s">
        <v>10</v>
      </c>
    </row>
    <row r="2" spans="1:12" x14ac:dyDescent="0.25">
      <c r="A2" s="27">
        <v>1</v>
      </c>
      <c r="B2" s="4" t="s">
        <v>46</v>
      </c>
      <c r="C2" s="4">
        <v>58</v>
      </c>
      <c r="D2" s="4">
        <v>2007</v>
      </c>
      <c r="E2" s="4" t="s">
        <v>47</v>
      </c>
      <c r="F2" s="4" t="s">
        <v>24</v>
      </c>
      <c r="G2" s="4" t="s">
        <v>13</v>
      </c>
      <c r="H2" s="4">
        <v>5000</v>
      </c>
      <c r="I2" s="28">
        <v>45199</v>
      </c>
      <c r="J2" s="4"/>
      <c r="K2" s="4"/>
      <c r="L2" s="29"/>
    </row>
    <row r="3" spans="1:12" x14ac:dyDescent="0.25">
      <c r="A3" s="27">
        <v>2</v>
      </c>
      <c r="B3" s="4" t="s">
        <v>11</v>
      </c>
      <c r="C3" s="4">
        <v>12407</v>
      </c>
      <c r="D3" s="4">
        <v>2014</v>
      </c>
      <c r="E3" s="4" t="s">
        <v>47</v>
      </c>
      <c r="F3" s="4" t="s">
        <v>24</v>
      </c>
      <c r="G3" s="4" t="s">
        <v>13</v>
      </c>
      <c r="H3" s="4">
        <v>5000</v>
      </c>
      <c r="I3" s="28">
        <v>45199</v>
      </c>
      <c r="J3" s="4"/>
      <c r="K3" s="4"/>
      <c r="L3" s="29"/>
    </row>
    <row r="4" spans="1:12" x14ac:dyDescent="0.25">
      <c r="A4" s="27">
        <v>3</v>
      </c>
      <c r="B4" s="4" t="s">
        <v>11</v>
      </c>
      <c r="C4" s="4">
        <v>21970</v>
      </c>
      <c r="D4" s="4">
        <v>2023</v>
      </c>
      <c r="E4" s="4" t="s">
        <v>47</v>
      </c>
      <c r="F4" s="4" t="s">
        <v>36</v>
      </c>
      <c r="G4" s="4" t="s">
        <v>13</v>
      </c>
      <c r="H4" s="4">
        <v>10000</v>
      </c>
      <c r="I4" s="28">
        <v>45199</v>
      </c>
      <c r="J4" s="4"/>
      <c r="K4" s="4"/>
      <c r="L4" s="29"/>
    </row>
    <row r="5" spans="1:12" x14ac:dyDescent="0.25">
      <c r="A5" s="27">
        <v>4</v>
      </c>
      <c r="B5" s="4" t="s">
        <v>11</v>
      </c>
      <c r="C5" s="4">
        <v>26392</v>
      </c>
      <c r="D5" s="4">
        <v>2023</v>
      </c>
      <c r="E5" s="4" t="s">
        <v>47</v>
      </c>
      <c r="F5" s="4" t="s">
        <v>25</v>
      </c>
      <c r="G5" s="4" t="s">
        <v>13</v>
      </c>
      <c r="H5" s="4">
        <v>2500</v>
      </c>
      <c r="I5" s="28">
        <v>45199</v>
      </c>
      <c r="J5" s="4"/>
      <c r="K5" s="4"/>
      <c r="L5" s="29"/>
    </row>
    <row r="6" spans="1:12" ht="15.75" thickBot="1" x14ac:dyDescent="0.3">
      <c r="A6" s="30">
        <v>5</v>
      </c>
      <c r="B6" s="31" t="s">
        <v>11</v>
      </c>
      <c r="C6" s="31">
        <v>26711</v>
      </c>
      <c r="D6" s="31">
        <v>2023</v>
      </c>
      <c r="E6" s="31" t="s">
        <v>47</v>
      </c>
      <c r="F6" s="31" t="s">
        <v>25</v>
      </c>
      <c r="G6" s="31" t="s">
        <v>13</v>
      </c>
      <c r="H6" s="31">
        <v>2500</v>
      </c>
      <c r="I6" s="32">
        <v>45199</v>
      </c>
      <c r="J6" s="31"/>
      <c r="K6" s="31"/>
      <c r="L6" s="33"/>
    </row>
    <row r="7" spans="1:12" ht="15.75" thickBot="1" x14ac:dyDescent="0.3">
      <c r="A7" s="45" t="s">
        <v>59</v>
      </c>
      <c r="B7" s="46"/>
      <c r="C7" s="46"/>
      <c r="D7" s="46"/>
      <c r="E7" s="46"/>
      <c r="F7" s="46"/>
      <c r="G7" s="47"/>
      <c r="H7" s="38">
        <f>SUBTOTAL(109,Table9[AMOUNT])</f>
        <v>25000</v>
      </c>
      <c r="I7" s="48"/>
      <c r="J7" s="49"/>
      <c r="K7" s="49"/>
      <c r="L7" s="50"/>
    </row>
  </sheetData>
  <mergeCells count="2">
    <mergeCell ref="A7:G7"/>
    <mergeCell ref="I7:L7"/>
  </mergeCells>
  <pageMargins left="0.7" right="0.7" top="0.75" bottom="0.75" header="0.3" footer="0.3"/>
  <pageSetup paperSize="9" scale="75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BANJARAHILLS</vt:lpstr>
      <vt:lpstr>CGM COMMERCIAL</vt:lpstr>
      <vt:lpstr>CGM IPC</vt:lpstr>
      <vt:lpstr>CGM RAC</vt:lpstr>
      <vt:lpstr>CGM-EBC</vt:lpstr>
      <vt:lpstr>CGM-HRD</vt:lpstr>
      <vt:lpstr>CYBERCITY</vt:lpstr>
      <vt:lpstr>HABSIGUDA</vt:lpstr>
      <vt:lpstr>HYDERABAD CENTRAL</vt:lpstr>
      <vt:lpstr>HYDERABAD SOUTH</vt:lpstr>
      <vt:lpstr>MAHABOOBNAGAR</vt:lpstr>
      <vt:lpstr>MEDCHAL</vt:lpstr>
      <vt:lpstr>NAGARKURNOOL</vt:lpstr>
      <vt:lpstr>NALGONDA</vt:lpstr>
      <vt:lpstr>RAJENDRANAGAR</vt:lpstr>
      <vt:lpstr>SANGAREDDY</vt:lpstr>
      <vt:lpstr>SAROORNAGAR</vt:lpstr>
      <vt:lpstr>SECUNDERABAD</vt:lpstr>
      <vt:lpstr>SURYAPET</vt:lpstr>
      <vt:lpstr>VIKARABAD</vt:lpstr>
      <vt:lpstr>WANAPARTHY</vt:lpstr>
      <vt:lpstr>YADADRI</vt:lpstr>
      <vt:lpstr>Pivot</vt:lpstr>
      <vt:lpstr>CONSOL-SEP-23</vt:lpstr>
      <vt:lpstr>TSSPDCL</vt:lpstr>
      <vt:lpstr>FILLING LIST</vt:lpstr>
      <vt:lpstr>CYBERCITY!Print_Titles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 Rao Nimmana</cp:lastModifiedBy>
  <cp:lastPrinted>2023-10-17T10:00:12Z</cp:lastPrinted>
  <dcterms:created xsi:type="dcterms:W3CDTF">2015-06-05T18:17:20Z</dcterms:created>
  <dcterms:modified xsi:type="dcterms:W3CDTF">2023-10-17T10:00:14Z</dcterms:modified>
</cp:coreProperties>
</file>