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tabRatio="884" firstSheet="10" activeTab="11"/>
  </bookViews>
  <sheets>
    <sheet name="CONSOL-APR" sheetId="1" r:id="rId1"/>
    <sheet name="BANJARAHILLS" sheetId="3" r:id="rId2"/>
    <sheet name="CGM COMMERCIAL" sheetId="4" r:id="rId3"/>
    <sheet name="CGM HRD" sheetId="5" r:id="rId4"/>
    <sheet name="CGM IPC" sheetId="6" r:id="rId5"/>
    <sheet name="CGM RAC" sheetId="7" r:id="rId6"/>
    <sheet name="CYBERCITY" sheetId="8" r:id="rId7"/>
    <sheet name="GADWAL" sheetId="9" r:id="rId8"/>
    <sheet name="HABSIGUDA" sheetId="10" r:id="rId9"/>
    <sheet name="HYDERABAD CENTRAL" sheetId="11" r:id="rId10"/>
    <sheet name="HYDERABAD SOUTH" sheetId="12" r:id="rId11"/>
    <sheet name="MAHABOOBNAGAR" sheetId="24" r:id="rId12"/>
    <sheet name="MEDCHAL" sheetId="14" r:id="rId13"/>
    <sheet name="NAGARKURNOOL" sheetId="15" r:id="rId14"/>
    <sheet name="NALGONDA" sheetId="16" r:id="rId15"/>
    <sheet name="RAJENDRANAGAR" sheetId="17" r:id="rId16"/>
    <sheet name="SANGAREDDY" sheetId="18" r:id="rId17"/>
    <sheet name="SAROORNAGAR" sheetId="19" r:id="rId18"/>
    <sheet name="SECUNDERABAD" sheetId="20" r:id="rId19"/>
    <sheet name="SIDDIPET" sheetId="21" r:id="rId20"/>
    <sheet name="SURYAPET" sheetId="22" r:id="rId21"/>
    <sheet name="PIVOT" sheetId="2" r:id="rId22"/>
  </sheets>
  <definedNames>
    <definedName name="_xlnm._FilterDatabase" localSheetId="0" hidden="1">'CONSOL-APR'!$A$1:$L$136</definedName>
    <definedName name="_xlnm.Print_Area" localSheetId="1">BANJARAHILLS!$A$1:$K$11</definedName>
    <definedName name="_xlnm.Print_Area" localSheetId="6">CYBERCITY!$A$1:$K$57</definedName>
    <definedName name="_xlnm.Print_Titles" localSheetId="6">CYBERCITY!$1:$1</definedName>
  </definedNames>
  <calcPr calcId="191029"/>
  <pivotCaches>
    <pivotCache cacheId="0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4" l="1"/>
  <c r="H3" i="22"/>
  <c r="H4" i="21"/>
  <c r="H4" i="20"/>
  <c r="H6" i="19"/>
  <c r="A4" i="19"/>
  <c r="A5" i="19"/>
  <c r="A3" i="19"/>
  <c r="A4" i="18"/>
  <c r="A5" i="18"/>
  <c r="A6" i="18" s="1"/>
  <c r="A7" i="18" s="1"/>
  <c r="A8" i="18" s="1"/>
  <c r="A9" i="18" s="1"/>
  <c r="A10" i="18" s="1"/>
  <c r="A11" i="18" s="1"/>
  <c r="A3" i="18"/>
  <c r="H12" i="18"/>
  <c r="H5" i="17"/>
  <c r="H3" i="16"/>
  <c r="H4" i="15"/>
  <c r="H14" i="14"/>
  <c r="A4" i="14"/>
  <c r="A5" i="14"/>
  <c r="A6" i="14" s="1"/>
  <c r="A7" i="14" s="1"/>
  <c r="A8" i="14" s="1"/>
  <c r="A9" i="14" s="1"/>
  <c r="A10" i="14" s="1"/>
  <c r="A11" i="14" s="1"/>
  <c r="A12" i="14" s="1"/>
  <c r="A13" i="14" s="1"/>
  <c r="A3" i="14"/>
  <c r="H15" i="12"/>
  <c r="A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3" i="12"/>
  <c r="H8" i="11"/>
  <c r="A4" i="11"/>
  <c r="A5" i="11"/>
  <c r="A6" i="11" s="1"/>
  <c r="A7" i="11" s="1"/>
  <c r="A3" i="11"/>
  <c r="H4" i="10"/>
  <c r="H3" i="9"/>
  <c r="H57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3" i="8"/>
  <c r="H3" i="7"/>
  <c r="H6" i="6"/>
  <c r="H4" i="5"/>
  <c r="H5" i="4"/>
  <c r="H11" i="3"/>
  <c r="A4" i="3" l="1"/>
  <c r="A5" i="3" s="1"/>
  <c r="A6" i="3" s="1"/>
  <c r="A7" i="3" s="1"/>
  <c r="A8" i="3" s="1"/>
  <c r="A9" i="3" s="1"/>
  <c r="A10" i="3" s="1"/>
  <c r="A3" i="3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</calcChain>
</file>

<file path=xl/sharedStrings.xml><?xml version="1.0" encoding="utf-8"?>
<sst xmlns="http://schemas.openxmlformats.org/spreadsheetml/2006/main" count="1354" uniqueCount="44">
  <si>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</si>
  <si>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</si>
  <si>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</si>
  <si>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</si>
  <si>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</si>
  <si>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</si>
  <si>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</si>
  <si>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</si>
  <si>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</si>
  <si>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</si>
  <si>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</si>
  <si>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</si>
  <si>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SECUNDERABAD</t>
  </si>
  <si>
    <t>HYDERABAD CENTRAL</t>
  </si>
  <si>
    <t>NALGONDA</t>
  </si>
  <si>
    <t>MEDCHAL</t>
  </si>
  <si>
    <t>BANJARAHILLS</t>
  </si>
  <si>
    <t>HYDERABAD SOUTH</t>
  </si>
  <si>
    <t>CYBERCITY</t>
  </si>
  <si>
    <t>RAJENDRANAGAR</t>
  </si>
  <si>
    <t>SAROORNAGAR</t>
  </si>
  <si>
    <t>COUNTER</t>
  </si>
  <si>
    <t>VACATE</t>
  </si>
  <si>
    <t>CC</t>
  </si>
  <si>
    <t>SIDDIPET</t>
  </si>
  <si>
    <t>HABSIGUDA</t>
  </si>
  <si>
    <t>SANGAREDDY</t>
  </si>
  <si>
    <t>NAGARKURNOOL</t>
  </si>
  <si>
    <t>DISPOSED</t>
  </si>
  <si>
    <t>DISPOSED AT ADMISSION</t>
  </si>
  <si>
    <t>CGM IPC</t>
  </si>
  <si>
    <t>SURYAPET</t>
  </si>
  <si>
    <t>GADWAL</t>
  </si>
  <si>
    <t>AS</t>
  </si>
  <si>
    <t>CGM COMMERCIAL</t>
  </si>
  <si>
    <t>CGM HRD</t>
  </si>
  <si>
    <t>MAHABOOBNAGAR</t>
  </si>
  <si>
    <t>CGM RAC</t>
  </si>
  <si>
    <t>ADDITIONAL COUNTER</t>
  </si>
  <si>
    <t>APR</t>
  </si>
  <si>
    <t>Row Labels</t>
  </si>
  <si>
    <t>Grand Total</t>
  </si>
  <si>
    <t xml:space="preserve">Count of CASE 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</si>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</sst>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5" fillId="2" borderId="11" xfId="0" applyFont="1" applyFill="1" applyBorder="1"/>
    <xf numFmtId="0" fontId="5" fillId="2" borderId="12" xfId="0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5" fillId="2" borderId="21" xfId="0" applyFont="1" applyFill="1" applyBorder="1"/>
    <xf numFmtId="0" fontId="5" fillId="2" borderId="22" xfId="0" applyFont="1" applyFill="1" applyBorder="1"/>
    <xf numFmtId="0" fontId="6" fillId="2" borderId="23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NumberFormat="1"/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32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dhakar.nimmana" refreshedDate="45070.669276967594" createdVersion="8" refreshedVersion="8" minRefreshableVersion="3" recordCount="135">
  <cacheSource type="worksheet">
    <worksheetSource ref="A1:K136" sheet="CONSOL-APR"/>
  </cacheSource>
  <cacheFields count="11">
    <cacheField name="S.NO" numFmtId="0">
      <sharedItems containsSemiMixedTypes="0" containsString="0" containsNumber="1" containsInteger="1" minValue="1" maxValue="135"/>
    </cacheField>
    <cacheField name="CASE " numFmtId="0">
      <sharedItems/>
    </cacheField>
    <cacheField name="CASE NO" numFmtId="0">
      <sharedItems containsSemiMixedTypes="0" containsString="0" containsNumber="1" containsInteger="1" minValue="12" maxValue="44955"/>
    </cacheField>
    <cacheField name="YEAR" numFmtId="0">
      <sharedItems containsSemiMixedTypes="0" containsString="0" containsNumber="1" containsInteger="1" minValue="2006" maxValue="2023"/>
    </cacheField>
    <cacheField name="MONTH" numFmtId="0">
      <sharedItems/>
    </cacheField>
    <cacheField name="CASE TYPE" numFmtId="0">
      <sharedItems/>
    </cacheField>
    <cacheField name="SECTION" numFmtId="0">
      <sharedItems count="21">
        <s v="MAHABOOBNAGAR"/>
        <s v="HYDERABAD SOUTH"/>
        <s v="SANGAREDDY"/>
        <s v="MEDCHAL"/>
        <s v="HYDERABAD CENTRAL"/>
        <s v="CGM COMMERCIAL"/>
        <s v="CGM HRD"/>
        <s v="BANJARAHILLS"/>
        <s v="CGM RAC"/>
        <s v="SAROORNAGAR"/>
        <s v="NAGARKURNOOL"/>
        <s v="NALGONDA"/>
        <s v="CYBERCITY"/>
        <s v="RAJENDRANAGAR"/>
        <s v="SURYAPET"/>
        <s v="CGM IPC"/>
        <s v="HABSIGUDA"/>
        <s v="SECUNDERABAD"/>
        <s v="GADWAL"/>
        <s v="SIDDIPET"/>
        <s v="WANAPARTHY" u="1"/>
      </sharedItems>
    </cacheField>
    <cacheField name="AMOUNT" numFmtId="0">
      <sharedItems containsSemiMixedTypes="0" containsString="0" containsNumber="1" containsInteger="1" minValue="2500" maxValue="10000"/>
    </cacheField>
    <cacheField name="BILL DATE" numFmtId="15">
      <sharedItems containsSemiMixedTypes="0" containsNonDate="0" containsDate="1" containsString="0" minDate="2023-04-30T00:00:00" maxDate="2023-05-01T00:00: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"/>
    <s v="WP"/>
    <n v="9640"/>
    <n v="2006"/>
    <s v="APR"/>
    <s v="DISPOSED"/>
    <x v="0"/>
    <n v="5000"/>
    <d v="2023-04-30T00:00:00"/>
    <m/>
    <m/>
  </r>
  <r>
    <n v="2"/>
    <s v="AS"/>
    <n v="838"/>
    <n v="2008"/>
    <s v="APR"/>
    <s v="DISPOSED"/>
    <x v="1"/>
    <n v="5000"/>
    <d v="2023-04-30T00:00:00"/>
    <m/>
    <m/>
  </r>
  <r>
    <n v="3"/>
    <s v="WP"/>
    <n v="15864"/>
    <n v="2009"/>
    <s v="APR"/>
    <s v="DISPOSED"/>
    <x v="2"/>
    <n v="5000"/>
    <d v="2023-04-30T00:00:00"/>
    <m/>
    <m/>
  </r>
  <r>
    <n v="4"/>
    <s v="WP"/>
    <n v="29279"/>
    <n v="2009"/>
    <s v="APR"/>
    <s v="COUNTER"/>
    <x v="3"/>
    <n v="10000"/>
    <d v="2023-04-30T00:00:00"/>
    <m/>
    <m/>
  </r>
  <r>
    <n v="5"/>
    <s v="WP"/>
    <n v="12"/>
    <n v="2010"/>
    <s v="APR"/>
    <s v="COUNTER"/>
    <x v="3"/>
    <n v="10000"/>
    <d v="2023-04-30T00:00:00"/>
    <m/>
    <m/>
  </r>
  <r>
    <n v="6"/>
    <s v="WP"/>
    <n v="7976"/>
    <n v="2010"/>
    <s v="APR"/>
    <s v="DISPOSED"/>
    <x v="2"/>
    <n v="5000"/>
    <d v="2023-04-30T00:00:00"/>
    <m/>
    <m/>
  </r>
  <r>
    <n v="7"/>
    <s v="WP"/>
    <n v="33425"/>
    <n v="2010"/>
    <s v="APR"/>
    <s v="DISPOSED"/>
    <x v="4"/>
    <n v="5000"/>
    <d v="2023-04-30T00:00:00"/>
    <m/>
    <m/>
  </r>
  <r>
    <n v="8"/>
    <s v="WP"/>
    <n v="11695"/>
    <n v="2011"/>
    <s v="APR"/>
    <s v="DISPOSED"/>
    <x v="2"/>
    <n v="5000"/>
    <d v="2023-04-30T00:00:00"/>
    <m/>
    <m/>
  </r>
  <r>
    <n v="9"/>
    <s v="WP"/>
    <n v="25656"/>
    <n v="2011"/>
    <s v="APR"/>
    <s v="DISPOSED"/>
    <x v="2"/>
    <n v="5000"/>
    <d v="2023-04-30T00:00:00"/>
    <m/>
    <m/>
  </r>
  <r>
    <n v="10"/>
    <s v="WP"/>
    <n v="25657"/>
    <n v="2011"/>
    <s v="APR"/>
    <s v="DISPOSED"/>
    <x v="2"/>
    <n v="5000"/>
    <d v="2023-04-30T00:00:00"/>
    <m/>
    <m/>
  </r>
  <r>
    <n v="11"/>
    <s v="WP"/>
    <n v="25697"/>
    <n v="2011"/>
    <s v="APR"/>
    <s v="DISPOSED"/>
    <x v="2"/>
    <n v="5000"/>
    <d v="2023-04-30T00:00:00"/>
    <m/>
    <m/>
  </r>
  <r>
    <n v="12"/>
    <s v="WP"/>
    <n v="34895"/>
    <n v="2011"/>
    <s v="APR"/>
    <s v="DISPOSED"/>
    <x v="5"/>
    <n v="5000"/>
    <d v="2023-04-30T00:00:00"/>
    <m/>
    <m/>
  </r>
  <r>
    <n v="13"/>
    <s v="WP"/>
    <n v="34901"/>
    <n v="2011"/>
    <s v="APR"/>
    <s v="DISPOSED"/>
    <x v="5"/>
    <n v="5000"/>
    <d v="2023-04-30T00:00:00"/>
    <m/>
    <m/>
  </r>
  <r>
    <n v="14"/>
    <s v="WP"/>
    <n v="34907"/>
    <n v="2011"/>
    <s v="APR"/>
    <s v="DISPOSED"/>
    <x v="5"/>
    <n v="5000"/>
    <d v="2023-04-30T00:00:00"/>
    <m/>
    <m/>
  </r>
  <r>
    <n v="15"/>
    <s v="WP"/>
    <n v="21656"/>
    <n v="2012"/>
    <s v="APR"/>
    <s v="DISPOSED"/>
    <x v="6"/>
    <n v="5000"/>
    <d v="2023-04-30T00:00:00"/>
    <m/>
    <m/>
  </r>
  <r>
    <n v="16"/>
    <s v="WP"/>
    <n v="21861"/>
    <n v="2012"/>
    <s v="APR"/>
    <s v="DISPOSED"/>
    <x v="0"/>
    <n v="5000"/>
    <d v="2023-04-30T00:00:00"/>
    <m/>
    <m/>
  </r>
  <r>
    <n v="17"/>
    <s v="WP"/>
    <n v="24170"/>
    <n v="2013"/>
    <s v="APR"/>
    <s v="ADDITIONAL COUNTER"/>
    <x v="4"/>
    <n v="10000"/>
    <d v="2023-04-30T00:00:00"/>
    <m/>
    <m/>
  </r>
  <r>
    <n v="18"/>
    <s v="CC"/>
    <n v="262"/>
    <n v="2014"/>
    <s v="APR"/>
    <s v="DISPOSED"/>
    <x v="7"/>
    <n v="5000"/>
    <d v="2023-04-30T00:00:00"/>
    <m/>
    <m/>
  </r>
  <r>
    <n v="19"/>
    <s v="WP"/>
    <n v="379"/>
    <n v="2014"/>
    <s v="APR"/>
    <s v="DISPOSED"/>
    <x v="2"/>
    <n v="5000"/>
    <d v="2023-04-30T00:00:00"/>
    <m/>
    <m/>
  </r>
  <r>
    <n v="20"/>
    <s v="WP"/>
    <n v="5446"/>
    <n v="2014"/>
    <s v="APR"/>
    <s v="DISPOSED"/>
    <x v="8"/>
    <n v="5000"/>
    <d v="2023-04-30T00:00:00"/>
    <m/>
    <m/>
  </r>
  <r>
    <n v="21"/>
    <s v="WP"/>
    <n v="25166"/>
    <n v="2014"/>
    <s v="APR"/>
    <s v="DISPOSED"/>
    <x v="2"/>
    <n v="5000"/>
    <d v="2023-04-30T00:00:00"/>
    <m/>
    <m/>
  </r>
  <r>
    <n v="22"/>
    <s v="WP"/>
    <n v="23524"/>
    <n v="2015"/>
    <s v="APR"/>
    <s v="DISPOSED"/>
    <x v="7"/>
    <n v="5000"/>
    <d v="2023-04-30T00:00:00"/>
    <m/>
    <m/>
  </r>
  <r>
    <n v="23"/>
    <s v="WP"/>
    <n v="23542"/>
    <n v="2015"/>
    <s v="APR"/>
    <s v="DISPOSED"/>
    <x v="7"/>
    <n v="5000"/>
    <d v="2023-04-30T00:00:00"/>
    <m/>
    <m/>
  </r>
  <r>
    <n v="24"/>
    <s v="CC"/>
    <n v="465"/>
    <n v="2016"/>
    <s v="APR"/>
    <s v="DISPOSED"/>
    <x v="6"/>
    <n v="5000"/>
    <d v="2023-04-30T00:00:00"/>
    <m/>
    <m/>
  </r>
  <r>
    <n v="25"/>
    <s v="CC"/>
    <n v="1321"/>
    <n v="2016"/>
    <s v="APR"/>
    <s v="DISPOSED"/>
    <x v="9"/>
    <n v="5000"/>
    <d v="2023-04-30T00:00:00"/>
    <m/>
    <m/>
  </r>
  <r>
    <n v="26"/>
    <s v="WP"/>
    <n v="3709"/>
    <n v="2018"/>
    <s v="APR"/>
    <s v="DISPOSED"/>
    <x v="10"/>
    <n v="5000"/>
    <d v="2023-04-30T00:00:00"/>
    <m/>
    <m/>
  </r>
  <r>
    <n v="27"/>
    <s v="WP"/>
    <n v="14304"/>
    <n v="2019"/>
    <s v="APR"/>
    <s v="DISPOSED"/>
    <x v="11"/>
    <n v="5000"/>
    <d v="2023-04-30T00:00:00"/>
    <m/>
    <m/>
  </r>
  <r>
    <n v="28"/>
    <s v="WP"/>
    <n v="14782"/>
    <n v="2020"/>
    <s v="APR"/>
    <s v="DISPOSED"/>
    <x v="12"/>
    <n v="5000"/>
    <d v="2023-04-30T00:00:00"/>
    <m/>
    <m/>
  </r>
  <r>
    <n v="29"/>
    <s v="WP"/>
    <n v="1779"/>
    <n v="2022"/>
    <s v="APR"/>
    <s v="DISPOSED"/>
    <x v="1"/>
    <n v="5000"/>
    <d v="2023-04-30T00:00:00"/>
    <m/>
    <m/>
  </r>
  <r>
    <n v="30"/>
    <s v="WP"/>
    <n v="2656"/>
    <n v="2022"/>
    <s v="APR"/>
    <s v="DISPOSED"/>
    <x v="1"/>
    <n v="5000"/>
    <d v="2023-04-30T00:00:00"/>
    <m/>
    <m/>
  </r>
  <r>
    <n v="31"/>
    <s v="WP"/>
    <n v="10524"/>
    <n v="2022"/>
    <s v="APR"/>
    <s v="DISPOSED"/>
    <x v="12"/>
    <n v="5000"/>
    <d v="2023-04-30T00:00:00"/>
    <m/>
    <m/>
  </r>
  <r>
    <n v="32"/>
    <s v="WP"/>
    <n v="27560"/>
    <n v="2022"/>
    <s v="APR"/>
    <s v="DISPOSED"/>
    <x v="10"/>
    <n v="5000"/>
    <d v="2023-04-30T00:00:00"/>
    <m/>
    <m/>
  </r>
  <r>
    <n v="33"/>
    <s v="WP"/>
    <n v="28426"/>
    <n v="2022"/>
    <s v="APR"/>
    <s v="DISPOSED"/>
    <x v="4"/>
    <n v="5000"/>
    <d v="2023-04-30T00:00:00"/>
    <m/>
    <m/>
  </r>
  <r>
    <n v="34"/>
    <s v="WP"/>
    <n v="44955"/>
    <n v="2022"/>
    <s v="APR"/>
    <s v="DISPOSED"/>
    <x v="1"/>
    <n v="5000"/>
    <d v="2023-04-30T00:00:00"/>
    <m/>
    <m/>
  </r>
  <r>
    <n v="35"/>
    <s v="WP"/>
    <n v="458"/>
    <n v="2023"/>
    <s v="APR"/>
    <s v="COUNTER"/>
    <x v="1"/>
    <n v="10000"/>
    <d v="2023-04-30T00:00:00"/>
    <m/>
    <m/>
  </r>
  <r>
    <n v="36"/>
    <s v="WP"/>
    <n v="459"/>
    <n v="2023"/>
    <s v="APR"/>
    <s v="COUNTER"/>
    <x v="1"/>
    <n v="10000"/>
    <d v="2023-04-30T00:00:00"/>
    <m/>
    <m/>
  </r>
  <r>
    <n v="37"/>
    <s v="WP"/>
    <n v="463"/>
    <n v="2023"/>
    <s v="APR"/>
    <s v="COUNTER"/>
    <x v="1"/>
    <n v="10000"/>
    <d v="2023-04-30T00:00:00"/>
    <m/>
    <m/>
  </r>
  <r>
    <n v="38"/>
    <s v="CC"/>
    <n v="512"/>
    <n v="2023"/>
    <s v="APR"/>
    <s v="COUNTER"/>
    <x v="13"/>
    <n v="10000"/>
    <d v="2023-04-30T00:00:00"/>
    <m/>
    <m/>
  </r>
  <r>
    <n v="39"/>
    <s v="CC"/>
    <n v="519"/>
    <n v="2023"/>
    <s v="APR"/>
    <s v="COUNTER"/>
    <x v="14"/>
    <n v="10000"/>
    <d v="2023-04-30T00:00:00"/>
    <m/>
    <m/>
  </r>
  <r>
    <n v="40"/>
    <s v="CC"/>
    <n v="656"/>
    <n v="2023"/>
    <s v="APR"/>
    <s v="COUNTER"/>
    <x v="1"/>
    <n v="10000"/>
    <d v="2023-04-30T00:00:00"/>
    <m/>
    <m/>
  </r>
  <r>
    <n v="41"/>
    <s v="WP"/>
    <n v="1667"/>
    <n v="2023"/>
    <s v="APR"/>
    <s v="VACATE"/>
    <x v="7"/>
    <n v="10000"/>
    <d v="2023-04-30T00:00:00"/>
    <m/>
    <m/>
  </r>
  <r>
    <n v="42"/>
    <s v="WP"/>
    <n v="2343"/>
    <n v="2023"/>
    <s v="APR"/>
    <s v="COUNTER"/>
    <x v="1"/>
    <n v="10000"/>
    <d v="2023-04-30T00:00:00"/>
    <m/>
    <m/>
  </r>
  <r>
    <n v="43"/>
    <s v="WP"/>
    <n v="3912"/>
    <n v="2023"/>
    <s v="APR"/>
    <s v="DISPOSED AT ADMISSION"/>
    <x v="3"/>
    <n v="2500"/>
    <d v="2023-04-30T00:00:00"/>
    <m/>
    <m/>
  </r>
  <r>
    <n v="44"/>
    <s v="WP"/>
    <n v="4989"/>
    <n v="2023"/>
    <s v="APR"/>
    <s v="COUNTER"/>
    <x v="13"/>
    <n v="10000"/>
    <d v="2023-04-30T00:00:00"/>
    <m/>
    <m/>
  </r>
  <r>
    <n v="45"/>
    <s v="WP"/>
    <n v="5292"/>
    <n v="2023"/>
    <s v="APR"/>
    <s v="COUNTER"/>
    <x v="9"/>
    <n v="10000"/>
    <d v="2023-04-30T00:00:00"/>
    <m/>
    <m/>
  </r>
  <r>
    <n v="46"/>
    <s v="WP"/>
    <n v="5336"/>
    <n v="2023"/>
    <s v="APR"/>
    <s v="COUNTER"/>
    <x v="1"/>
    <n v="10000"/>
    <d v="2023-04-30T00:00:00"/>
    <m/>
    <m/>
  </r>
  <r>
    <n v="47"/>
    <s v="WP"/>
    <n v="5396"/>
    <n v="2023"/>
    <s v="APR"/>
    <s v="DISPOSED AT ADMISSION"/>
    <x v="1"/>
    <n v="2500"/>
    <d v="2023-04-30T00:00:00"/>
    <m/>
    <m/>
  </r>
  <r>
    <n v="48"/>
    <s v="WP"/>
    <n v="5858"/>
    <n v="2023"/>
    <s v="APR"/>
    <s v="VACATE"/>
    <x v="15"/>
    <n v="10000"/>
    <d v="2023-04-30T00:00:00"/>
    <m/>
    <m/>
  </r>
  <r>
    <n v="49"/>
    <s v="WP"/>
    <n v="6294"/>
    <n v="2023"/>
    <s v="APR"/>
    <s v="VACATE"/>
    <x v="15"/>
    <n v="10000"/>
    <d v="2023-04-30T00:00:00"/>
    <m/>
    <m/>
  </r>
  <r>
    <n v="50"/>
    <s v="WP"/>
    <n v="6433"/>
    <n v="2023"/>
    <s v="APR"/>
    <s v="COUNTER"/>
    <x v="7"/>
    <n v="10000"/>
    <d v="2023-04-30T00:00:00"/>
    <m/>
    <m/>
  </r>
  <r>
    <n v="51"/>
    <s v="WP"/>
    <n v="6693"/>
    <n v="2023"/>
    <s v="APR"/>
    <s v="VACATE"/>
    <x v="13"/>
    <n v="10000"/>
    <d v="2023-04-30T00:00:00"/>
    <m/>
    <m/>
  </r>
  <r>
    <n v="52"/>
    <s v="WP"/>
    <n v="6775"/>
    <n v="2023"/>
    <s v="APR"/>
    <s v="VACATE"/>
    <x v="16"/>
    <n v="10000"/>
    <d v="2023-04-30T00:00:00"/>
    <m/>
    <m/>
  </r>
  <r>
    <n v="53"/>
    <s v="WP"/>
    <n v="6820"/>
    <n v="2023"/>
    <s v="APR"/>
    <s v="COUNTER"/>
    <x v="16"/>
    <n v="10000"/>
    <d v="2023-04-30T00:00:00"/>
    <m/>
    <m/>
  </r>
  <r>
    <n v="54"/>
    <s v="WP"/>
    <n v="7443"/>
    <n v="2023"/>
    <s v="APR"/>
    <s v="DISPOSED AT ADMISSION"/>
    <x v="2"/>
    <n v="2500"/>
    <d v="2023-04-30T00:00:00"/>
    <m/>
    <m/>
  </r>
  <r>
    <n v="55"/>
    <s v="WP"/>
    <n v="7505"/>
    <n v="2023"/>
    <s v="APR"/>
    <s v="COUNTER"/>
    <x v="17"/>
    <n v="10000"/>
    <d v="2023-04-30T00:00:00"/>
    <m/>
    <m/>
  </r>
  <r>
    <n v="56"/>
    <s v="WP"/>
    <n v="7910"/>
    <n v="2023"/>
    <s v="APR"/>
    <s v="DISPOSED AT ADMISSION"/>
    <x v="1"/>
    <n v="2500"/>
    <d v="2023-04-30T00:00:00"/>
    <m/>
    <m/>
  </r>
  <r>
    <n v="57"/>
    <s v="WP"/>
    <n v="8959"/>
    <n v="2023"/>
    <s v="APR"/>
    <s v="VACATE"/>
    <x v="15"/>
    <n v="10000"/>
    <d v="2023-04-30T00:00:00"/>
    <m/>
    <m/>
  </r>
  <r>
    <n v="58"/>
    <s v="WP"/>
    <n v="8996"/>
    <n v="2023"/>
    <s v="APR"/>
    <s v="DISPOSED AT ADMISSION"/>
    <x v="18"/>
    <n v="2500"/>
    <d v="2023-04-30T00:00:00"/>
    <m/>
    <m/>
  </r>
  <r>
    <n v="59"/>
    <s v="WP"/>
    <n v="9044"/>
    <n v="2023"/>
    <s v="APR"/>
    <s v="DISPOSED AT ADMISSION"/>
    <x v="12"/>
    <n v="2500"/>
    <d v="2023-04-30T00:00:00"/>
    <m/>
    <m/>
  </r>
  <r>
    <n v="60"/>
    <s v="WP"/>
    <n v="9187"/>
    <n v="2023"/>
    <s v="APR"/>
    <s v="DISPOSED AT ADMISSION"/>
    <x v="12"/>
    <n v="2500"/>
    <d v="2023-04-30T00:00:00"/>
    <m/>
    <m/>
  </r>
  <r>
    <n v="61"/>
    <s v="WP"/>
    <n v="9201"/>
    <n v="2023"/>
    <s v="APR"/>
    <s v="DISPOSED AT ADMISSION"/>
    <x v="9"/>
    <n v="2500"/>
    <d v="2023-04-30T00:00:00"/>
    <m/>
    <m/>
  </r>
  <r>
    <n v="62"/>
    <s v="WP"/>
    <n v="9356"/>
    <n v="2023"/>
    <s v="APR"/>
    <s v="DISPOSED AT ADMISSION"/>
    <x v="12"/>
    <n v="2500"/>
    <d v="2023-04-30T00:00:00"/>
    <m/>
    <m/>
  </r>
  <r>
    <n v="63"/>
    <s v="WP"/>
    <n v="9360"/>
    <n v="2023"/>
    <s v="APR"/>
    <s v="DISPOSED AT ADMISSION"/>
    <x v="12"/>
    <n v="2500"/>
    <d v="2023-04-30T00:00:00"/>
    <m/>
    <m/>
  </r>
  <r>
    <n v="64"/>
    <s v="WP"/>
    <n v="9450"/>
    <n v="2023"/>
    <s v="APR"/>
    <s v="DISPOSED AT ADMISSION"/>
    <x v="12"/>
    <n v="2500"/>
    <d v="2023-04-30T00:00:00"/>
    <m/>
    <m/>
  </r>
  <r>
    <n v="65"/>
    <s v="WP"/>
    <n v="9516"/>
    <n v="2023"/>
    <s v="APR"/>
    <s v="DISPOSED AT ADMISSION"/>
    <x v="12"/>
    <n v="2500"/>
    <d v="2023-04-30T00:00:00"/>
    <m/>
    <m/>
  </r>
  <r>
    <n v="66"/>
    <s v="WP"/>
    <n v="9530"/>
    <n v="2023"/>
    <s v="APR"/>
    <s v="DISPOSED AT ADMISSION"/>
    <x v="12"/>
    <n v="2500"/>
    <d v="2023-04-30T00:00:00"/>
    <m/>
    <m/>
  </r>
  <r>
    <n v="67"/>
    <s v="WP"/>
    <n v="9539"/>
    <n v="2023"/>
    <s v="APR"/>
    <s v="DISPOSED AT ADMISSION"/>
    <x v="12"/>
    <n v="2500"/>
    <d v="2023-04-30T00:00:00"/>
    <m/>
    <m/>
  </r>
  <r>
    <n v="68"/>
    <s v="WP"/>
    <n v="9547"/>
    <n v="2023"/>
    <s v="APR"/>
    <s v="DISPOSED AT ADMISSION"/>
    <x v="12"/>
    <n v="2500"/>
    <d v="2023-04-30T00:00:00"/>
    <m/>
    <m/>
  </r>
  <r>
    <n v="69"/>
    <s v="WP"/>
    <n v="9556"/>
    <n v="2023"/>
    <s v="APR"/>
    <s v="DISPOSED AT ADMISSION"/>
    <x v="3"/>
    <n v="2500"/>
    <d v="2023-04-30T00:00:00"/>
    <m/>
    <m/>
  </r>
  <r>
    <n v="70"/>
    <s v="WP"/>
    <n v="9611"/>
    <n v="2023"/>
    <s v="APR"/>
    <s v="DISPOSED AT ADMISSION"/>
    <x v="12"/>
    <n v="2500"/>
    <d v="2023-04-30T00:00:00"/>
    <m/>
    <m/>
  </r>
  <r>
    <n v="71"/>
    <s v="WP"/>
    <n v="9676"/>
    <n v="2023"/>
    <s v="APR"/>
    <s v="DISPOSED AT ADMISSION"/>
    <x v="12"/>
    <n v="2500"/>
    <d v="2023-04-30T00:00:00"/>
    <m/>
    <m/>
  </r>
  <r>
    <n v="72"/>
    <s v="WP"/>
    <n v="9689"/>
    <n v="2023"/>
    <s v="APR"/>
    <s v="DISPOSED AT ADMISSION"/>
    <x v="12"/>
    <n v="2500"/>
    <d v="2023-04-30T00:00:00"/>
    <m/>
    <m/>
  </r>
  <r>
    <n v="73"/>
    <s v="WP"/>
    <n v="9698"/>
    <n v="2023"/>
    <s v="APR"/>
    <s v="DISPOSED AT ADMISSION"/>
    <x v="7"/>
    <n v="2500"/>
    <d v="2023-04-30T00:00:00"/>
    <m/>
    <m/>
  </r>
  <r>
    <n v="74"/>
    <s v="WP"/>
    <n v="9700"/>
    <n v="2023"/>
    <s v="APR"/>
    <s v="DISPOSED AT ADMISSION"/>
    <x v="12"/>
    <n v="2500"/>
    <d v="2023-04-30T00:00:00"/>
    <m/>
    <m/>
  </r>
  <r>
    <n v="75"/>
    <s v="WP"/>
    <n v="9701"/>
    <n v="2023"/>
    <s v="APR"/>
    <s v="DISPOSED AT ADMISSION"/>
    <x v="12"/>
    <n v="2500"/>
    <d v="2023-04-30T00:00:00"/>
    <m/>
    <m/>
  </r>
  <r>
    <n v="76"/>
    <s v="WP"/>
    <n v="9704"/>
    <n v="2023"/>
    <s v="APR"/>
    <s v="DISPOSED AT ADMISSION"/>
    <x v="12"/>
    <n v="2500"/>
    <d v="2023-04-30T00:00:00"/>
    <m/>
    <m/>
  </r>
  <r>
    <n v="77"/>
    <s v="WP"/>
    <n v="9747"/>
    <n v="2023"/>
    <s v="APR"/>
    <s v="DISPOSED AT ADMISSION"/>
    <x v="3"/>
    <n v="2500"/>
    <d v="2023-04-30T00:00:00"/>
    <m/>
    <m/>
  </r>
  <r>
    <n v="78"/>
    <s v="WP"/>
    <n v="9792"/>
    <n v="2023"/>
    <s v="APR"/>
    <s v="DISPOSED AT ADMISSION"/>
    <x v="12"/>
    <n v="2500"/>
    <d v="2023-04-30T00:00:00"/>
    <m/>
    <m/>
  </r>
  <r>
    <n v="79"/>
    <s v="WP"/>
    <n v="9800"/>
    <n v="2023"/>
    <s v="APR"/>
    <s v="DISPOSED AT ADMISSION"/>
    <x v="12"/>
    <n v="2500"/>
    <d v="2023-04-30T00:00:00"/>
    <m/>
    <m/>
  </r>
  <r>
    <n v="80"/>
    <s v="WP"/>
    <n v="9810"/>
    <n v="2023"/>
    <s v="APR"/>
    <s v="DISPOSED AT ADMISSION"/>
    <x v="12"/>
    <n v="2500"/>
    <d v="2023-04-30T00:00:00"/>
    <m/>
    <m/>
  </r>
  <r>
    <n v="81"/>
    <s v="WP"/>
    <n v="9830"/>
    <n v="2023"/>
    <s v="APR"/>
    <s v="DISPOSED AT ADMISSION"/>
    <x v="12"/>
    <n v="2500"/>
    <d v="2023-04-30T00:00:00"/>
    <m/>
    <m/>
  </r>
  <r>
    <n v="82"/>
    <s v="WP"/>
    <n v="9845"/>
    <n v="2023"/>
    <s v="APR"/>
    <s v="DISPOSED AT ADMISSION"/>
    <x v="12"/>
    <n v="2500"/>
    <d v="2023-04-30T00:00:00"/>
    <m/>
    <m/>
  </r>
  <r>
    <n v="83"/>
    <s v="WP"/>
    <n v="9880"/>
    <n v="2023"/>
    <s v="APR"/>
    <s v="DISPOSED AT ADMISSION"/>
    <x v="12"/>
    <n v="2500"/>
    <d v="2023-04-30T00:00:00"/>
    <m/>
    <m/>
  </r>
  <r>
    <n v="84"/>
    <s v="WP"/>
    <n v="9892"/>
    <n v="2023"/>
    <s v="APR"/>
    <s v="DISPOSED AT ADMISSION"/>
    <x v="17"/>
    <n v="2500"/>
    <d v="2023-04-30T00:00:00"/>
    <m/>
    <m/>
  </r>
  <r>
    <n v="85"/>
    <s v="WP"/>
    <n v="9900"/>
    <n v="2023"/>
    <s v="APR"/>
    <s v="DISPOSED AT ADMISSION"/>
    <x v="12"/>
    <n v="2500"/>
    <d v="2023-04-30T00:00:00"/>
    <m/>
    <m/>
  </r>
  <r>
    <n v="86"/>
    <s v="WP"/>
    <n v="9903"/>
    <n v="2023"/>
    <s v="APR"/>
    <s v="DISPOSED AT ADMISSION"/>
    <x v="3"/>
    <n v="2500"/>
    <d v="2023-04-30T00:00:00"/>
    <m/>
    <m/>
  </r>
  <r>
    <n v="87"/>
    <s v="WP"/>
    <n v="9969"/>
    <n v="2023"/>
    <s v="APR"/>
    <s v="DISPOSED AT ADMISSION"/>
    <x v="3"/>
    <n v="2500"/>
    <d v="2023-04-30T00:00:00"/>
    <m/>
    <m/>
  </r>
  <r>
    <n v="88"/>
    <s v="WP"/>
    <n v="9970"/>
    <n v="2023"/>
    <s v="APR"/>
    <s v="DISPOSED AT ADMISSION"/>
    <x v="15"/>
    <n v="2500"/>
    <d v="2023-04-30T00:00:00"/>
    <m/>
    <m/>
  </r>
  <r>
    <n v="89"/>
    <s v="WP"/>
    <n v="9972"/>
    <n v="2023"/>
    <s v="APR"/>
    <s v="DISPOSED AT ADMISSION"/>
    <x v="4"/>
    <n v="2500"/>
    <d v="2023-04-30T00:00:00"/>
    <m/>
    <m/>
  </r>
  <r>
    <n v="90"/>
    <s v="WP"/>
    <n v="10114"/>
    <n v="2023"/>
    <s v="APR"/>
    <s v="DISPOSED AT ADMISSION"/>
    <x v="12"/>
    <n v="2500"/>
    <d v="2023-04-30T00:00:00"/>
    <m/>
    <m/>
  </r>
  <r>
    <n v="91"/>
    <s v="WP"/>
    <n v="10177"/>
    <n v="2023"/>
    <s v="APR"/>
    <s v="DISPOSED AT ADMISSION"/>
    <x v="12"/>
    <n v="2500"/>
    <d v="2023-04-30T00:00:00"/>
    <m/>
    <m/>
  </r>
  <r>
    <n v="92"/>
    <s v="WP"/>
    <n v="10189"/>
    <n v="2023"/>
    <s v="APR"/>
    <s v="DISPOSED AT ADMISSION"/>
    <x v="7"/>
    <n v="2500"/>
    <d v="2023-04-30T00:00:00"/>
    <m/>
    <m/>
  </r>
  <r>
    <n v="93"/>
    <s v="WP"/>
    <n v="10235"/>
    <n v="2023"/>
    <s v="APR"/>
    <s v="DISPOSED AT ADMISSION"/>
    <x v="12"/>
    <n v="2500"/>
    <d v="2023-04-30T00:00:00"/>
    <m/>
    <m/>
  </r>
  <r>
    <n v="94"/>
    <s v="WP"/>
    <n v="10260"/>
    <n v="2023"/>
    <s v="APR"/>
    <s v="DISPOSED AT ADMISSION"/>
    <x v="7"/>
    <n v="2500"/>
    <d v="2023-04-30T00:00:00"/>
    <m/>
    <m/>
  </r>
  <r>
    <n v="95"/>
    <s v="WP"/>
    <n v="10300"/>
    <n v="2023"/>
    <s v="APR"/>
    <s v="DISPOSED AT ADMISSION"/>
    <x v="12"/>
    <n v="2500"/>
    <d v="2023-04-30T00:00:00"/>
    <m/>
    <m/>
  </r>
  <r>
    <n v="96"/>
    <s v="WP"/>
    <n v="10392"/>
    <n v="2023"/>
    <s v="APR"/>
    <s v="DISPOSED AT ADMISSION"/>
    <x v="12"/>
    <n v="2500"/>
    <d v="2023-04-30T00:00:00"/>
    <m/>
    <m/>
  </r>
  <r>
    <n v="97"/>
    <s v="WP"/>
    <n v="10459"/>
    <n v="2023"/>
    <s v="APR"/>
    <s v="DISPOSED AT ADMISSION"/>
    <x v="12"/>
    <n v="2500"/>
    <d v="2023-04-30T00:00:00"/>
    <m/>
    <m/>
  </r>
  <r>
    <n v="98"/>
    <s v="WP"/>
    <n v="10494"/>
    <n v="2023"/>
    <s v="APR"/>
    <s v="DISPOSED AT ADMISSION"/>
    <x v="12"/>
    <n v="2500"/>
    <d v="2023-04-30T00:00:00"/>
    <m/>
    <m/>
  </r>
  <r>
    <n v="99"/>
    <s v="WP"/>
    <n v="10500"/>
    <n v="2023"/>
    <s v="APR"/>
    <s v="DISPOSED AT ADMISSION"/>
    <x v="12"/>
    <n v="2500"/>
    <d v="2023-04-30T00:00:00"/>
    <m/>
    <m/>
  </r>
  <r>
    <n v="100"/>
    <s v="WP"/>
    <n v="10509"/>
    <n v="2023"/>
    <s v="APR"/>
    <s v="DISPOSED AT ADMISSION"/>
    <x v="12"/>
    <n v="2500"/>
    <d v="2023-04-30T00:00:00"/>
    <m/>
    <m/>
  </r>
  <r>
    <n v="101"/>
    <s v="WP"/>
    <n v="10511"/>
    <n v="2023"/>
    <s v="APR"/>
    <s v="DISPOSED AT ADMISSION"/>
    <x v="12"/>
    <n v="2500"/>
    <d v="2023-04-30T00:00:00"/>
    <m/>
    <m/>
  </r>
  <r>
    <n v="102"/>
    <s v="WP"/>
    <n v="10532"/>
    <n v="2023"/>
    <s v="APR"/>
    <s v="DISPOSED AT ADMISSION"/>
    <x v="12"/>
    <n v="2500"/>
    <d v="2023-04-30T00:00:00"/>
    <m/>
    <m/>
  </r>
  <r>
    <n v="103"/>
    <s v="WP"/>
    <n v="10548"/>
    <n v="2023"/>
    <s v="APR"/>
    <s v="DISPOSED AT ADMISSION"/>
    <x v="9"/>
    <n v="2500"/>
    <d v="2023-04-30T00:00:00"/>
    <m/>
    <m/>
  </r>
  <r>
    <n v="104"/>
    <s v="WP"/>
    <n v="10556"/>
    <n v="2023"/>
    <s v="APR"/>
    <s v="DISPOSED AT ADMISSION"/>
    <x v="12"/>
    <n v="2500"/>
    <d v="2023-04-30T00:00:00"/>
    <m/>
    <m/>
  </r>
  <r>
    <n v="105"/>
    <s v="WP"/>
    <n v="10577"/>
    <n v="2023"/>
    <s v="APR"/>
    <s v="DISPOSED AT ADMISSION"/>
    <x v="3"/>
    <n v="2500"/>
    <d v="2023-04-30T00:00:00"/>
    <m/>
    <m/>
  </r>
  <r>
    <n v="106"/>
    <s v="WP"/>
    <n v="10590"/>
    <n v="2023"/>
    <s v="APR"/>
    <s v="DISPOSED AT ADMISSION"/>
    <x v="12"/>
    <n v="2500"/>
    <d v="2023-04-30T00:00:00"/>
    <m/>
    <m/>
  </r>
  <r>
    <n v="107"/>
    <s v="WP"/>
    <n v="10594"/>
    <n v="2023"/>
    <s v="APR"/>
    <s v="DISPOSED AT ADMISSION"/>
    <x v="12"/>
    <n v="2500"/>
    <d v="2023-04-30T00:00:00"/>
    <m/>
    <m/>
  </r>
  <r>
    <n v="108"/>
    <s v="WP"/>
    <n v="10611"/>
    <n v="2023"/>
    <s v="APR"/>
    <s v="DISPOSED AT ADMISSION"/>
    <x v="3"/>
    <n v="2500"/>
    <d v="2023-04-30T00:00:00"/>
    <m/>
    <m/>
  </r>
  <r>
    <n v="109"/>
    <s v="WP"/>
    <n v="10627"/>
    <n v="2023"/>
    <s v="APR"/>
    <s v="DISPOSED AT ADMISSION"/>
    <x v="12"/>
    <n v="2500"/>
    <d v="2023-04-30T00:00:00"/>
    <m/>
    <m/>
  </r>
  <r>
    <n v="110"/>
    <s v="WP"/>
    <n v="10781"/>
    <n v="2023"/>
    <s v="APR"/>
    <s v="DISPOSED AT ADMISSION"/>
    <x v="19"/>
    <n v="2500"/>
    <d v="2023-04-30T00:00:00"/>
    <m/>
    <m/>
  </r>
  <r>
    <n v="111"/>
    <s v="WP"/>
    <n v="10793"/>
    <n v="2023"/>
    <s v="APR"/>
    <s v="DISPOSED AT ADMISSION"/>
    <x v="12"/>
    <n v="2500"/>
    <d v="2023-04-30T00:00:00"/>
    <m/>
    <m/>
  </r>
  <r>
    <n v="112"/>
    <s v="WP"/>
    <n v="10941"/>
    <n v="2023"/>
    <s v="APR"/>
    <s v="DISPOSED AT ADMISSION"/>
    <x v="1"/>
    <n v="2500"/>
    <d v="2023-04-30T00:00:00"/>
    <m/>
    <m/>
  </r>
  <r>
    <n v="113"/>
    <s v="WP"/>
    <n v="10960"/>
    <n v="2023"/>
    <s v="APR"/>
    <s v="DISPOSED AT ADMISSION"/>
    <x v="12"/>
    <n v="2500"/>
    <d v="2023-04-30T00:00:00"/>
    <m/>
    <m/>
  </r>
  <r>
    <n v="114"/>
    <s v="WP"/>
    <n v="10967"/>
    <n v="2023"/>
    <s v="APR"/>
    <s v="DISPOSED AT ADMISSION"/>
    <x v="12"/>
    <n v="2500"/>
    <d v="2023-04-30T00:00:00"/>
    <m/>
    <m/>
  </r>
  <r>
    <n v="115"/>
    <s v="WP"/>
    <n v="10989"/>
    <n v="2023"/>
    <s v="APR"/>
    <s v="DISPOSED AT ADMISSION"/>
    <x v="7"/>
    <n v="2500"/>
    <d v="2023-04-30T00:00:00"/>
    <m/>
    <m/>
  </r>
  <r>
    <n v="116"/>
    <s v="WP"/>
    <n v="11010"/>
    <n v="2023"/>
    <s v="APR"/>
    <s v="DISPOSED AT ADMISSION"/>
    <x v="3"/>
    <n v="2500"/>
    <d v="2023-04-30T00:00:00"/>
    <m/>
    <m/>
  </r>
  <r>
    <n v="117"/>
    <s v="WP"/>
    <n v="11434"/>
    <n v="2023"/>
    <s v="APR"/>
    <s v="DISPOSED AT ADMISSION"/>
    <x v="12"/>
    <n v="2500"/>
    <d v="2023-04-30T00:00:00"/>
    <m/>
    <m/>
  </r>
  <r>
    <n v="118"/>
    <s v="WP"/>
    <n v="11701"/>
    <n v="2023"/>
    <s v="APR"/>
    <s v="DISPOSED AT ADMISSION"/>
    <x v="3"/>
    <n v="2500"/>
    <d v="2023-04-30T00:00:00"/>
    <m/>
    <m/>
  </r>
  <r>
    <n v="119"/>
    <s v="WP"/>
    <n v="11805"/>
    <n v="2023"/>
    <s v="APR"/>
    <s v="DISPOSED AT ADMISSION"/>
    <x v="19"/>
    <n v="2500"/>
    <d v="2023-04-30T00:00:00"/>
    <m/>
    <m/>
  </r>
  <r>
    <n v="120"/>
    <s v="WP"/>
    <n v="11913"/>
    <n v="2023"/>
    <s v="APR"/>
    <s v="DISPOSED AT ADMISSION"/>
    <x v="12"/>
    <n v="2500"/>
    <d v="2023-04-30T00:00:00"/>
    <m/>
    <m/>
  </r>
  <r>
    <n v="121"/>
    <s v="WP"/>
    <n v="11944"/>
    <n v="2023"/>
    <s v="APR"/>
    <s v="DISPOSED AT ADMISSION"/>
    <x v="12"/>
    <n v="2500"/>
    <d v="2023-04-30T00:00:00"/>
    <m/>
    <m/>
  </r>
  <r>
    <n v="122"/>
    <s v="WP"/>
    <n v="11969"/>
    <n v="2023"/>
    <s v="APR"/>
    <s v="DISPOSED AT ADMISSION"/>
    <x v="12"/>
    <n v="2500"/>
    <d v="2023-04-30T00:00:00"/>
    <m/>
    <m/>
  </r>
  <r>
    <n v="123"/>
    <s v="WP"/>
    <n v="11982"/>
    <n v="2023"/>
    <s v="APR"/>
    <s v="DISPOSED AT ADMISSION"/>
    <x v="12"/>
    <n v="2500"/>
    <d v="2023-04-30T00:00:00"/>
    <m/>
    <m/>
  </r>
  <r>
    <n v="124"/>
    <s v="WP"/>
    <n v="12062"/>
    <n v="2023"/>
    <s v="APR"/>
    <s v="DISPOSED AT ADMISSION"/>
    <x v="12"/>
    <n v="2500"/>
    <d v="2023-04-30T00:00:00"/>
    <m/>
    <m/>
  </r>
  <r>
    <n v="125"/>
    <s v="WP"/>
    <n v="12063"/>
    <n v="2023"/>
    <s v="APR"/>
    <s v="DISPOSED AT ADMISSION"/>
    <x v="12"/>
    <n v="2500"/>
    <d v="2023-04-30T00:00:00"/>
    <m/>
    <m/>
  </r>
  <r>
    <n v="126"/>
    <s v="WP"/>
    <n v="12093"/>
    <n v="2023"/>
    <s v="APR"/>
    <s v="DISPOSED AT ADMISSION"/>
    <x v="2"/>
    <n v="2500"/>
    <d v="2023-04-30T00:00:00"/>
    <m/>
    <m/>
  </r>
  <r>
    <n v="127"/>
    <s v="WP"/>
    <n v="12163"/>
    <n v="2023"/>
    <s v="APR"/>
    <s v="DISPOSED AT ADMISSION"/>
    <x v="3"/>
    <n v="2500"/>
    <d v="2023-04-30T00:00:00"/>
    <m/>
    <m/>
  </r>
  <r>
    <n v="128"/>
    <s v="WP"/>
    <n v="12201"/>
    <n v="2023"/>
    <s v="APR"/>
    <s v="DISPOSED AT ADMISSION"/>
    <x v="12"/>
    <n v="2500"/>
    <d v="2023-04-30T00:00:00"/>
    <m/>
    <m/>
  </r>
  <r>
    <n v="129"/>
    <s v="WP"/>
    <n v="12260"/>
    <n v="2023"/>
    <s v="APR"/>
    <s v="DISPOSED AT ADMISSION"/>
    <x v="12"/>
    <n v="2500"/>
    <d v="2023-04-30T00:00:00"/>
    <m/>
    <m/>
  </r>
  <r>
    <n v="130"/>
    <s v="WP"/>
    <n v="12283"/>
    <n v="2023"/>
    <s v="APR"/>
    <s v="DISPOSED AT ADMISSION"/>
    <x v="4"/>
    <n v="2500"/>
    <d v="2023-04-30T00:00:00"/>
    <m/>
    <m/>
  </r>
  <r>
    <n v="131"/>
    <s v="WP"/>
    <n v="12296"/>
    <n v="2023"/>
    <s v="APR"/>
    <s v="DISPOSED AT ADMISSION"/>
    <x v="12"/>
    <n v="2500"/>
    <d v="2023-04-30T00:00:00"/>
    <m/>
    <m/>
  </r>
  <r>
    <n v="132"/>
    <s v="WP"/>
    <n v="12386"/>
    <n v="2023"/>
    <s v="APR"/>
    <s v="DISPOSED AT ADMISSION"/>
    <x v="12"/>
    <n v="2500"/>
    <d v="2023-04-30T00:00:00"/>
    <m/>
    <m/>
  </r>
  <r>
    <n v="133"/>
    <s v="WP"/>
    <n v="12393"/>
    <n v="2023"/>
    <s v="APR"/>
    <s v="DISPOSED AT ADMISSION"/>
    <x v="12"/>
    <n v="2500"/>
    <d v="2023-04-30T00:00:00"/>
    <m/>
    <m/>
  </r>
  <r>
    <n v="134"/>
    <s v="WP"/>
    <n v="12406"/>
    <n v="2023"/>
    <s v="APR"/>
    <s v="DISPOSED AT ADMISSION"/>
    <x v="4"/>
    <n v="2500"/>
    <d v="2023-04-30T00:00:00"/>
    <m/>
    <m/>
  </r>
  <r>
    <n v="135"/>
    <s v="WP"/>
    <n v="12456"/>
    <n v="2023"/>
    <s v="APR"/>
    <s v="DISPOSED AT ADMISSION"/>
    <x v="12"/>
    <n v="2500"/>
    <d v="2023-04-30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axis="axisRow" showAll="0">
      <items count="22">
        <item x="7"/>
        <item x="5"/>
        <item x="6"/>
        <item x="15"/>
        <item x="8"/>
        <item x="12"/>
        <item x="18"/>
        <item x="16"/>
        <item x="4"/>
        <item x="1"/>
        <item x="0"/>
        <item x="3"/>
        <item x="10"/>
        <item x="11"/>
        <item x="13"/>
        <item x="2"/>
        <item x="9"/>
        <item x="17"/>
        <item x="19"/>
        <item x="14"/>
        <item m="1" x="20"/>
        <item t="default"/>
      </items>
    </pivotField>
    <pivotField showAll="0"/>
    <pivotField numFmtId="15" showAll="0"/>
    <pivotField showAll="0"/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CASE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10" totalsRowShown="0" headerRowDxfId="319" dataDxfId="317" headerRowBorderDxfId="318" tableBorderDxfId="316" totalsRowBorderDxfId="315">
  <sortState ref="A2:K10">
    <sortCondition ref="D2:D10"/>
    <sortCondition ref="C2:C10"/>
  </sortState>
  <tableColumns count="11">
    <tableColumn id="1" name="S.NO" dataDxfId="314"/>
    <tableColumn id="2" name="CASE " dataDxfId="313"/>
    <tableColumn id="3" name="CASE NO" dataDxfId="312"/>
    <tableColumn id="4" name="YEAR" dataDxfId="311"/>
    <tableColumn id="5" name="MONTH" dataDxfId="310"/>
    <tableColumn id="6" name="CASE TYPE" dataDxfId="309"/>
    <tableColumn id="7" name="SECTION" dataDxfId="308"/>
    <tableColumn id="8" name="AMOUNT" dataDxfId="307"/>
    <tableColumn id="9" name="BILL DATE" dataDxfId="306"/>
    <tableColumn id="10" name="SANCTION NO. &amp; DT" dataDxfId="305"/>
    <tableColumn id="11" name="PAYMENT DETAILS (CHEQUE/RTGS &amp; DATE)" dataDxfId="3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K14" totalsRowShown="0" headerRowDxfId="175" dataDxfId="173" headerRowBorderDxfId="174" tableBorderDxfId="172" totalsRowBorderDxfId="171">
  <sortState ref="A2:K14">
    <sortCondition ref="D2:D14"/>
    <sortCondition ref="C2:C14"/>
  </sortState>
  <tableColumns count="11">
    <tableColumn id="1" name="S.NO" dataDxfId="170"/>
    <tableColumn id="2" name="CASE " dataDxfId="169"/>
    <tableColumn id="3" name="CASE NO" dataDxfId="168"/>
    <tableColumn id="4" name="YEAR" dataDxfId="167"/>
    <tableColumn id="5" name="MONTH" dataDxfId="166"/>
    <tableColumn id="6" name="CASE TYPE" dataDxfId="165"/>
    <tableColumn id="7" name="SECTION" dataDxfId="164"/>
    <tableColumn id="8" name="AMOUNT" dataDxfId="163"/>
    <tableColumn id="9" name="BILL DATE" dataDxfId="162"/>
    <tableColumn id="10" name="SANCTION NO. &amp; DT" dataDxfId="161"/>
    <tableColumn id="11" name="PAYMENT DETAILS (CHEQUE/RTGS &amp; DATE)" dataDxfId="16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3" totalsRowShown="0" headerRowDxfId="15" dataDxfId="13" headerRowBorderDxfId="14" tableBorderDxfId="12" totalsRowBorderDxfId="11">
  <sortState ref="A2:K3">
    <sortCondition ref="D2:D3"/>
    <sortCondition ref="C2:C3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K13" totalsRowShown="0" headerRowDxfId="159" dataDxfId="157" headerRowBorderDxfId="158" tableBorderDxfId="156" totalsRowBorderDxfId="155">
  <sortState ref="A2:K13">
    <sortCondition ref="D2:D13"/>
    <sortCondition ref="C2:C13"/>
  </sortState>
  <tableColumns count="11">
    <tableColumn id="1" name="S.NO" dataDxfId="154"/>
    <tableColumn id="2" name="CASE " dataDxfId="153"/>
    <tableColumn id="3" name="CASE NO" dataDxfId="152"/>
    <tableColumn id="4" name="YEAR" dataDxfId="151"/>
    <tableColumn id="5" name="MONTH" dataDxfId="150"/>
    <tableColumn id="6" name="CASE TYPE" dataDxfId="149"/>
    <tableColumn id="7" name="SECTION" dataDxfId="148"/>
    <tableColumn id="8" name="AMOUNT" dataDxfId="147"/>
    <tableColumn id="9" name="BILL DATE" dataDxfId="146"/>
    <tableColumn id="10" name="SANCTION NO. &amp; DT" dataDxfId="145"/>
    <tableColumn id="11" name="PAYMENT DETAILS (CHEQUE/RTGS &amp; DATE)" dataDxfId="14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K3" totalsRowShown="0" headerRowDxfId="143" dataDxfId="141" headerRowBorderDxfId="142" tableBorderDxfId="140" totalsRowBorderDxfId="139">
  <sortState ref="A2:K3">
    <sortCondition ref="D2:D3"/>
    <sortCondition ref="C2:C3"/>
  </sortState>
  <tableColumns count="11">
    <tableColumn id="1" name="S.NO" dataDxfId="138"/>
    <tableColumn id="2" name="CASE " dataDxfId="137"/>
    <tableColumn id="3" name="CASE NO" dataDxfId="136"/>
    <tableColumn id="4" name="YEAR" dataDxfId="135"/>
    <tableColumn id="5" name="MONTH" dataDxfId="134"/>
    <tableColumn id="6" name="CASE TYPE" dataDxfId="133"/>
    <tableColumn id="7" name="SECTION" dataDxfId="132"/>
    <tableColumn id="8" name="AMOUNT" dataDxfId="131"/>
    <tableColumn id="9" name="BILL DATE" dataDxfId="130"/>
    <tableColumn id="10" name="SANCTION NO. &amp; DT" dataDxfId="129"/>
    <tableColumn id="11" name="PAYMENT DETAILS (CHEQUE/RTGS &amp; DATE)" dataDxfId="12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K2" totalsRowShown="0" headerRowDxfId="127" dataDxfId="125" headerRowBorderDxfId="126" tableBorderDxfId="124" totalsRowBorderDxfId="123">
  <tableColumns count="11">
    <tableColumn id="1" name="S.NO" dataDxfId="122"/>
    <tableColumn id="2" name="CASE " dataDxfId="121"/>
    <tableColumn id="3" name="CASE NO" dataDxfId="120"/>
    <tableColumn id="4" name="YEAR" dataDxfId="119"/>
    <tableColumn id="5" name="MONTH" dataDxfId="118"/>
    <tableColumn id="6" name="CASE TYPE" dataDxfId="117"/>
    <tableColumn id="7" name="SECTION" dataDxfId="116"/>
    <tableColumn id="8" name="AMOUNT" dataDxfId="115"/>
    <tableColumn id="9" name="BILL DATE" dataDxfId="114"/>
    <tableColumn id="10" name="SANCTION NO. &amp; DT" dataDxfId="113"/>
    <tableColumn id="11" name="PAYMENT DETAILS (CHEQUE/RTGS &amp; DATE)" dataDxfId="11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K4" totalsRowShown="0" headerRowDxfId="111" dataDxfId="109" headerRowBorderDxfId="110" tableBorderDxfId="108" totalsRowBorderDxfId="107">
  <sortState ref="A2:K4">
    <sortCondition ref="D2:D4"/>
    <sortCondition ref="C2:C4"/>
  </sortState>
  <tableColumns count="11">
    <tableColumn id="1" name="S.NO" dataDxfId="106"/>
    <tableColumn id="2" name="CASE " dataDxfId="105"/>
    <tableColumn id="3" name="CASE NO" dataDxfId="104"/>
    <tableColumn id="4" name="YEAR" dataDxfId="103"/>
    <tableColumn id="5" name="MONTH" dataDxfId="102"/>
    <tableColumn id="6" name="CASE TYPE" dataDxfId="101"/>
    <tableColumn id="7" name="SECTION" dataDxfId="100"/>
    <tableColumn id="8" name="AMOUNT" dataDxfId="99"/>
    <tableColumn id="9" name="BILL DATE" dataDxfId="98"/>
    <tableColumn id="10" name="SANCTION NO. &amp; DT" dataDxfId="97"/>
    <tableColumn id="11" name="PAYMENT DETAILS (CHEQUE/RTGS &amp; DATE)" dataDxfId="96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K11" totalsRowShown="0" headerRowDxfId="95" dataDxfId="93" headerRowBorderDxfId="94" tableBorderDxfId="92" totalsRowBorderDxfId="91">
  <sortState ref="A2:K11">
    <sortCondition ref="D2:D11"/>
    <sortCondition ref="C2:C11"/>
  </sortState>
  <tableColumns count="11">
    <tableColumn id="1" name="S.NO" dataDxfId="90"/>
    <tableColumn id="2" name="CASE " dataDxfId="89"/>
    <tableColumn id="3" name="CASE NO" dataDxfId="88"/>
    <tableColumn id="4" name="YEAR" dataDxfId="87"/>
    <tableColumn id="5" name="MONTH" dataDxfId="86"/>
    <tableColumn id="6" name="CASE TYPE" dataDxfId="85"/>
    <tableColumn id="7" name="SECTION" dataDxfId="84"/>
    <tableColumn id="8" name="AMOUNT" dataDxfId="83"/>
    <tableColumn id="9" name="BILL DATE" dataDxfId="82"/>
    <tableColumn id="10" name="SANCTION NO. &amp; DT" dataDxfId="81"/>
    <tableColumn id="11" name="PAYMENT DETAILS (CHEQUE/RTGS &amp; DATE)" dataDxfId="80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K5" totalsRowShown="0" headerRowDxfId="79" dataDxfId="77" headerRowBorderDxfId="78" tableBorderDxfId="76" totalsRowBorderDxfId="75">
  <sortState ref="A2:K5">
    <sortCondition ref="D2:D5"/>
    <sortCondition ref="C2:C5"/>
  </sortState>
  <tableColumns count="11">
    <tableColumn id="1" name="S.NO" dataDxfId="74"/>
    <tableColumn id="2" name="CASE " dataDxfId="73"/>
    <tableColumn id="3" name="CASE NO" dataDxfId="72"/>
    <tableColumn id="4" name="YEAR" dataDxfId="71"/>
    <tableColumn id="5" name="MONTH" dataDxfId="70"/>
    <tableColumn id="6" name="CASE TYPE" dataDxfId="69"/>
    <tableColumn id="7" name="SECTION" dataDxfId="68"/>
    <tableColumn id="8" name="AMOUNT" dataDxfId="67"/>
    <tableColumn id="9" name="BILL DATE" dataDxfId="66"/>
    <tableColumn id="10" name="SANCTION NO. &amp; DT" dataDxfId="65"/>
    <tableColumn id="11" name="PAYMENT DETAILS (CHEQUE/RTGS &amp; DATE)" dataDxfId="6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K3" totalsRowShown="0" headerRowDxfId="63" dataDxfId="61" headerRowBorderDxfId="62" tableBorderDxfId="60" totalsRowBorderDxfId="59">
  <sortState ref="A2:K3">
    <sortCondition ref="D2:D3"/>
    <sortCondition ref="C2:C3"/>
  </sortState>
  <tableColumns count="11">
    <tableColumn id="1" name="S.NO" dataDxfId="58"/>
    <tableColumn id="2" name="CASE " dataDxfId="57"/>
    <tableColumn id="3" name="CASE NO" dataDxfId="56"/>
    <tableColumn id="4" name="YEAR" dataDxfId="55"/>
    <tableColumn id="5" name="MONTH" dataDxfId="54"/>
    <tableColumn id="6" name="CASE TYPE" dataDxfId="53"/>
    <tableColumn id="7" name="SECTION" dataDxfId="52"/>
    <tableColumn id="8" name="AMOUNT" dataDxfId="51"/>
    <tableColumn id="9" name="BILL DATE" dataDxfId="50"/>
    <tableColumn id="10" name="SANCTION NO. &amp; DT" dataDxfId="49"/>
    <tableColumn id="11" name="PAYMENT DETAILS (CHEQUE/RTGS &amp; DATE)" dataDxfId="4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K3" totalsRowShown="0" headerRowDxfId="47" dataDxfId="45" headerRowBorderDxfId="46" tableBorderDxfId="44" totalsRowBorderDxfId="43">
  <sortState ref="A2:K3">
    <sortCondition ref="D2:D3"/>
    <sortCondition ref="C2:C3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4" totalsRowShown="0" headerRowDxfId="303" dataDxfId="301" headerRowBorderDxfId="302" tableBorderDxfId="300" totalsRowBorderDxfId="299">
  <sortState ref="A2:K4">
    <sortCondition ref="D2:D4"/>
    <sortCondition ref="C2:C4"/>
  </sortState>
  <tableColumns count="11">
    <tableColumn id="1" name="S.NO" dataDxfId="298"/>
    <tableColumn id="2" name="CASE " dataDxfId="297"/>
    <tableColumn id="3" name="CASE NO" dataDxfId="296"/>
    <tableColumn id="4" name="YEAR" dataDxfId="295"/>
    <tableColumn id="5" name="MONTH" dataDxfId="294"/>
    <tableColumn id="6" name="CASE TYPE" dataDxfId="293"/>
    <tableColumn id="7" name="SECTION" dataDxfId="292"/>
    <tableColumn id="8" name="AMOUNT" dataDxfId="291"/>
    <tableColumn id="9" name="BILL DATE" dataDxfId="290"/>
    <tableColumn id="10" name="SANCTION NO. &amp; DT" dataDxfId="289"/>
    <tableColumn id="11" name="PAYMENT DETAILS (CHEQUE/RTGS &amp; DATE)" dataDxfId="28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K2" totalsRowShown="0" headerRowDxfId="31" dataDxfId="29" headerRowBorderDxfId="30" tableBorderDxfId="28" totalsRowBorderDxfId="27"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3" totalsRowShown="0" headerRowDxfId="287" dataDxfId="285" headerRowBorderDxfId="286" tableBorderDxfId="284" totalsRowBorderDxfId="283">
  <sortState ref="A2:K3">
    <sortCondition ref="D2:D3"/>
    <sortCondition ref="C2:C3"/>
  </sortState>
  <tableColumns count="11">
    <tableColumn id="1" name="S.NO" dataDxfId="282"/>
    <tableColumn id="2" name="CASE " dataDxfId="281"/>
    <tableColumn id="3" name="CASE NO" dataDxfId="280"/>
    <tableColumn id="4" name="YEAR" dataDxfId="279"/>
    <tableColumn id="5" name="MONTH" dataDxfId="278"/>
    <tableColumn id="6" name="CASE TYPE" dataDxfId="277"/>
    <tableColumn id="7" name="SECTION" dataDxfId="276"/>
    <tableColumn id="8" name="AMOUNT" dataDxfId="275"/>
    <tableColumn id="9" name="BILL DATE" dataDxfId="274"/>
    <tableColumn id="10" name="SANCTION NO. &amp; DT" dataDxfId="273"/>
    <tableColumn id="11" name="PAYMENT DETAILS (CHEQUE/RTGS &amp; DATE)" dataDxfId="27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5" totalsRowShown="0" headerRowDxfId="271" dataDxfId="269" headerRowBorderDxfId="270" tableBorderDxfId="268" totalsRowBorderDxfId="267">
  <sortState ref="A2:K5">
    <sortCondition ref="D2:D5"/>
    <sortCondition ref="C2:C5"/>
  </sortState>
  <tableColumns count="11">
    <tableColumn id="1" name="S.NO" dataDxfId="266"/>
    <tableColumn id="2" name="CASE " dataDxfId="265"/>
    <tableColumn id="3" name="CASE NO" dataDxfId="264"/>
    <tableColumn id="4" name="YEAR" dataDxfId="263"/>
    <tableColumn id="5" name="MONTH" dataDxfId="262"/>
    <tableColumn id="6" name="CASE TYPE" dataDxfId="261"/>
    <tableColumn id="7" name="SECTION" dataDxfId="260"/>
    <tableColumn id="8" name="AMOUNT" dataDxfId="259"/>
    <tableColumn id="9" name="BILL DATE" dataDxfId="258"/>
    <tableColumn id="10" name="SANCTION NO. &amp; DT" dataDxfId="257"/>
    <tableColumn id="11" name="PAYMENT DETAILS (CHEQUE/RTGS &amp; DATE)" dataDxfId="25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K2" totalsRowShown="0" headerRowDxfId="255" dataDxfId="253" headerRowBorderDxfId="254" tableBorderDxfId="252" totalsRowBorderDxfId="251">
  <tableColumns count="11">
    <tableColumn id="1" name="S.NO" dataDxfId="250"/>
    <tableColumn id="2" name="CASE " dataDxfId="249"/>
    <tableColumn id="3" name="CASE NO" dataDxfId="248"/>
    <tableColumn id="4" name="YEAR" dataDxfId="247"/>
    <tableColumn id="5" name="MONTH" dataDxfId="246"/>
    <tableColumn id="6" name="CASE TYPE" dataDxfId="245"/>
    <tableColumn id="7" name="SECTION" dataDxfId="244"/>
    <tableColumn id="8" name="AMOUNT" dataDxfId="243"/>
    <tableColumn id="9" name="BILL DATE" dataDxfId="242"/>
    <tableColumn id="10" name="SANCTION NO. &amp; DT" dataDxfId="241"/>
    <tableColumn id="11" name="PAYMENT DETAILS (CHEQUE/RTGS &amp; DATE)" dataDxfId="24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K56" totalsRowShown="0" headerRowDxfId="239" dataDxfId="237" headerRowBorderDxfId="238" tableBorderDxfId="236" totalsRowBorderDxfId="235">
  <sortState ref="A2:K56">
    <sortCondition ref="D2:D56"/>
    <sortCondition ref="C2:C56"/>
  </sortState>
  <tableColumns count="11">
    <tableColumn id="1" name="S.NO" dataDxfId="234"/>
    <tableColumn id="2" name="CASE " dataDxfId="233"/>
    <tableColumn id="3" name="CASE NO" dataDxfId="232"/>
    <tableColumn id="4" name="YEAR" dataDxfId="231"/>
    <tableColumn id="5" name="MONTH" dataDxfId="230"/>
    <tableColumn id="6" name="CASE TYPE" dataDxfId="229"/>
    <tableColumn id="7" name="SECTION" dataDxfId="228"/>
    <tableColumn id="8" name="AMOUNT" dataDxfId="227"/>
    <tableColumn id="9" name="BILL DATE" dataDxfId="226"/>
    <tableColumn id="10" name="SANCTION NO. &amp; DT" dataDxfId="225"/>
    <tableColumn id="11" name="PAYMENT DETAILS (CHEQUE/RTGS &amp; DATE)" dataDxfId="22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K2" totalsRowShown="0" headerRowDxfId="223" dataDxfId="221" headerRowBorderDxfId="222" tableBorderDxfId="220" totalsRowBorderDxfId="219">
  <tableColumns count="11">
    <tableColumn id="1" name="S.NO" dataDxfId="218"/>
    <tableColumn id="2" name="CASE " dataDxfId="217"/>
    <tableColumn id="3" name="CASE NO" dataDxfId="216"/>
    <tableColumn id="4" name="YEAR" dataDxfId="215"/>
    <tableColumn id="5" name="MONTH" dataDxfId="214"/>
    <tableColumn id="6" name="CASE TYPE" dataDxfId="213"/>
    <tableColumn id="7" name="SECTION" dataDxfId="212"/>
    <tableColumn id="8" name="AMOUNT" dataDxfId="211"/>
    <tableColumn id="9" name="BILL DATE" dataDxfId="210"/>
    <tableColumn id="10" name="SANCTION NO. &amp; DT" dataDxfId="209"/>
    <tableColumn id="11" name="PAYMENT DETAILS (CHEQUE/RTGS &amp; DATE)" dataDxfId="20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K3" totalsRowShown="0" headerRowDxfId="207" dataDxfId="205" headerRowBorderDxfId="206" tableBorderDxfId="204" totalsRowBorderDxfId="203">
  <sortState ref="A2:K3">
    <sortCondition ref="D2:D3"/>
    <sortCondition ref="C2:C3"/>
  </sortState>
  <tableColumns count="11">
    <tableColumn id="1" name="S.NO" dataDxfId="202"/>
    <tableColumn id="2" name="CASE " dataDxfId="201"/>
    <tableColumn id="3" name="CASE NO" dataDxfId="200"/>
    <tableColumn id="4" name="YEAR" dataDxfId="199"/>
    <tableColumn id="5" name="MONTH" dataDxfId="198"/>
    <tableColumn id="6" name="CASE TYPE" dataDxfId="197"/>
    <tableColumn id="7" name="SECTION" dataDxfId="196"/>
    <tableColumn id="8" name="AMOUNT" dataDxfId="195"/>
    <tableColumn id="9" name="BILL DATE" dataDxfId="194"/>
    <tableColumn id="10" name="SANCTION NO. &amp; DT" dataDxfId="193"/>
    <tableColumn id="11" name="PAYMENT DETAILS (CHEQUE/RTGS &amp; DATE)" dataDxfId="19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K7" totalsRowShown="0" headerRowDxfId="191" dataDxfId="189" headerRowBorderDxfId="190" tableBorderDxfId="188" totalsRowBorderDxfId="187">
  <sortState ref="A2:K7">
    <sortCondition ref="D2:D7"/>
    <sortCondition ref="C2:C7"/>
  </sortState>
  <tableColumns count="11">
    <tableColumn id="1" name="S.NO" dataDxfId="186"/>
    <tableColumn id="2" name="CASE " dataDxfId="185"/>
    <tableColumn id="3" name="CASE NO" dataDxfId="184"/>
    <tableColumn id="4" name="YEAR" dataDxfId="183"/>
    <tableColumn id="5" name="MONTH" dataDxfId="182"/>
    <tableColumn id="6" name="CASE TYPE" dataDxfId="181"/>
    <tableColumn id="7" name="SECTION" dataDxfId="180"/>
    <tableColumn id="8" name="AMOUNT" dataDxfId="179"/>
    <tableColumn id="9" name="BILL DATE" dataDxfId="178"/>
    <tableColumn id="10" name="SANCTION NO. &amp; DT" dataDxfId="177"/>
    <tableColumn id="11" name="PAYMENT DETAILS (CHEQUE/RTGS &amp; DATE)" dataDxfId="17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workbookViewId="0">
      <selection activeCell="K12" sqref="K12"/>
    </sheetView>
  </sheetViews>
  <sheetFormatPr defaultRowHeight="15" x14ac:dyDescent="0.25"/>
  <cols>
    <col min="1" max="1" width="5.5703125" style="7" bestFit="1" customWidth="1"/>
    <col min="2" max="2" width="8.42578125" style="7" bestFit="1" customWidth="1"/>
    <col min="3" max="3" width="19" style="7" bestFit="1" customWidth="1"/>
    <col min="4" max="4" width="5.85546875" style="7" bestFit="1" customWidth="1"/>
    <col min="5" max="5" width="7.7109375" style="7" bestFit="1" customWidth="1"/>
    <col min="6" max="6" width="23.5703125" style="7" bestFit="1" customWidth="1"/>
    <col min="7" max="7" width="20.28515625" style="7" bestFit="1" customWidth="1"/>
    <col min="8" max="8" width="9" style="7" bestFit="1" customWidth="1"/>
    <col min="9" max="9" width="10.5703125" style="7" bestFit="1" customWidth="1"/>
    <col min="10" max="10" width="19.5703125" style="7" bestFit="1" customWidth="1"/>
    <col min="11" max="11" width="36.5703125" style="7" bestFit="1" customWidth="1"/>
    <col min="12" max="16384" width="9.140625" style="7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 x14ac:dyDescent="0.25">
      <c r="A2" s="5">
        <v>1</v>
      </c>
      <c r="B2" s="5" t="s">
        <v>11</v>
      </c>
      <c r="C2" s="5">
        <v>9640</v>
      </c>
      <c r="D2" s="5">
        <v>2006</v>
      </c>
      <c r="E2" s="5" t="s">
        <v>39</v>
      </c>
      <c r="F2" s="5" t="s">
        <v>28</v>
      </c>
      <c r="G2" s="5" t="s">
        <v>36</v>
      </c>
      <c r="H2" s="5">
        <v>5000</v>
      </c>
      <c r="I2" s="6">
        <v>45046</v>
      </c>
      <c r="J2" s="5"/>
      <c r="K2" s="5"/>
    </row>
    <row r="3" spans="1:12" x14ac:dyDescent="0.25">
      <c r="A3" s="5">
        <f>A2+1</f>
        <v>2</v>
      </c>
      <c r="B3" s="5" t="s">
        <v>33</v>
      </c>
      <c r="C3" s="5">
        <v>838</v>
      </c>
      <c r="D3" s="5">
        <v>2008</v>
      </c>
      <c r="E3" s="5" t="s">
        <v>39</v>
      </c>
      <c r="F3" s="5" t="s">
        <v>28</v>
      </c>
      <c r="G3" s="5" t="s">
        <v>17</v>
      </c>
      <c r="H3" s="5">
        <v>5000</v>
      </c>
      <c r="I3" s="6">
        <v>45046</v>
      </c>
      <c r="J3" s="5"/>
      <c r="K3" s="5"/>
    </row>
    <row r="4" spans="1:12" x14ac:dyDescent="0.25">
      <c r="A4" s="5">
        <f t="shared" ref="A4:A67" si="0">A3+1</f>
        <v>3</v>
      </c>
      <c r="B4" s="5" t="s">
        <v>11</v>
      </c>
      <c r="C4" s="5">
        <v>15864</v>
      </c>
      <c r="D4" s="5">
        <v>2009</v>
      </c>
      <c r="E4" s="5" t="s">
        <v>39</v>
      </c>
      <c r="F4" s="5" t="s">
        <v>28</v>
      </c>
      <c r="G4" s="5" t="s">
        <v>26</v>
      </c>
      <c r="H4" s="5">
        <v>5000</v>
      </c>
      <c r="I4" s="6">
        <v>45046</v>
      </c>
      <c r="J4" s="5"/>
      <c r="K4" s="5"/>
    </row>
    <row r="5" spans="1:12" x14ac:dyDescent="0.25">
      <c r="A5" s="5">
        <f t="shared" si="0"/>
        <v>4</v>
      </c>
      <c r="B5" s="5" t="s">
        <v>11</v>
      </c>
      <c r="C5" s="5">
        <v>29279</v>
      </c>
      <c r="D5" s="5">
        <v>2009</v>
      </c>
      <c r="E5" s="5" t="s">
        <v>39</v>
      </c>
      <c r="F5" s="5" t="s">
        <v>21</v>
      </c>
      <c r="G5" s="5" t="s">
        <v>15</v>
      </c>
      <c r="H5" s="5">
        <v>10000</v>
      </c>
      <c r="I5" s="6">
        <v>45046</v>
      </c>
      <c r="J5" s="5"/>
      <c r="K5" s="5"/>
    </row>
    <row r="6" spans="1:12" x14ac:dyDescent="0.25">
      <c r="A6" s="5">
        <f t="shared" si="0"/>
        <v>5</v>
      </c>
      <c r="B6" s="5" t="s">
        <v>11</v>
      </c>
      <c r="C6" s="5">
        <v>12</v>
      </c>
      <c r="D6" s="5">
        <v>2010</v>
      </c>
      <c r="E6" s="5" t="s">
        <v>39</v>
      </c>
      <c r="F6" s="5" t="s">
        <v>21</v>
      </c>
      <c r="G6" s="5" t="s">
        <v>15</v>
      </c>
      <c r="H6" s="5">
        <v>10000</v>
      </c>
      <c r="I6" s="6">
        <v>45046</v>
      </c>
      <c r="J6" s="5"/>
      <c r="K6" s="5"/>
    </row>
    <row r="7" spans="1:12" x14ac:dyDescent="0.25">
      <c r="A7" s="5">
        <f t="shared" si="0"/>
        <v>6</v>
      </c>
      <c r="B7" s="5" t="s">
        <v>11</v>
      </c>
      <c r="C7" s="5">
        <v>7976</v>
      </c>
      <c r="D7" s="5">
        <v>2010</v>
      </c>
      <c r="E7" s="5" t="s">
        <v>39</v>
      </c>
      <c r="F7" s="5" t="s">
        <v>28</v>
      </c>
      <c r="G7" s="5" t="s">
        <v>26</v>
      </c>
      <c r="H7" s="5">
        <v>5000</v>
      </c>
      <c r="I7" s="6">
        <v>45046</v>
      </c>
      <c r="J7" s="5"/>
      <c r="K7" s="5"/>
    </row>
    <row r="8" spans="1:12" x14ac:dyDescent="0.25">
      <c r="A8" s="5">
        <f t="shared" si="0"/>
        <v>7</v>
      </c>
      <c r="B8" s="5" t="s">
        <v>11</v>
      </c>
      <c r="C8" s="5">
        <v>33425</v>
      </c>
      <c r="D8" s="5">
        <v>2010</v>
      </c>
      <c r="E8" s="5" t="s">
        <v>39</v>
      </c>
      <c r="F8" s="5" t="s">
        <v>28</v>
      </c>
      <c r="G8" s="5" t="s">
        <v>13</v>
      </c>
      <c r="H8" s="5">
        <v>5000</v>
      </c>
      <c r="I8" s="6">
        <v>45046</v>
      </c>
      <c r="J8" s="5"/>
      <c r="K8" s="5"/>
    </row>
    <row r="9" spans="1:12" x14ac:dyDescent="0.25">
      <c r="A9" s="5">
        <f t="shared" si="0"/>
        <v>8</v>
      </c>
      <c r="B9" s="5" t="s">
        <v>11</v>
      </c>
      <c r="C9" s="5">
        <v>11695</v>
      </c>
      <c r="D9" s="5">
        <v>2011</v>
      </c>
      <c r="E9" s="5" t="s">
        <v>39</v>
      </c>
      <c r="F9" s="5" t="s">
        <v>28</v>
      </c>
      <c r="G9" s="5" t="s">
        <v>26</v>
      </c>
      <c r="H9" s="5">
        <v>5000</v>
      </c>
      <c r="I9" s="6">
        <v>45046</v>
      </c>
      <c r="J9" s="5"/>
      <c r="K9" s="5"/>
    </row>
    <row r="10" spans="1:12" x14ac:dyDescent="0.25">
      <c r="A10" s="5">
        <f t="shared" si="0"/>
        <v>9</v>
      </c>
      <c r="B10" s="5" t="s">
        <v>11</v>
      </c>
      <c r="C10" s="5">
        <v>25656</v>
      </c>
      <c r="D10" s="5">
        <v>2011</v>
      </c>
      <c r="E10" s="5" t="s">
        <v>39</v>
      </c>
      <c r="F10" s="5" t="s">
        <v>28</v>
      </c>
      <c r="G10" s="5" t="s">
        <v>26</v>
      </c>
      <c r="H10" s="5">
        <v>5000</v>
      </c>
      <c r="I10" s="6">
        <v>45046</v>
      </c>
      <c r="J10" s="5"/>
      <c r="K10" s="5"/>
    </row>
    <row r="11" spans="1:12" x14ac:dyDescent="0.25">
      <c r="A11" s="5">
        <f t="shared" si="0"/>
        <v>10</v>
      </c>
      <c r="B11" s="5" t="s">
        <v>11</v>
      </c>
      <c r="C11" s="5">
        <v>25657</v>
      </c>
      <c r="D11" s="5">
        <v>2011</v>
      </c>
      <c r="E11" s="5" t="s">
        <v>39</v>
      </c>
      <c r="F11" s="5" t="s">
        <v>28</v>
      </c>
      <c r="G11" s="5" t="s">
        <v>26</v>
      </c>
      <c r="H11" s="5">
        <v>5000</v>
      </c>
      <c r="I11" s="6">
        <v>45046</v>
      </c>
      <c r="J11" s="5"/>
      <c r="K11" s="5"/>
    </row>
    <row r="12" spans="1:12" x14ac:dyDescent="0.25">
      <c r="A12" s="5">
        <f t="shared" si="0"/>
        <v>11</v>
      </c>
      <c r="B12" s="5" t="s">
        <v>11</v>
      </c>
      <c r="C12" s="5">
        <v>25697</v>
      </c>
      <c r="D12" s="5">
        <v>2011</v>
      </c>
      <c r="E12" s="5" t="s">
        <v>39</v>
      </c>
      <c r="F12" s="5" t="s">
        <v>28</v>
      </c>
      <c r="G12" s="5" t="s">
        <v>26</v>
      </c>
      <c r="H12" s="5">
        <v>5000</v>
      </c>
      <c r="I12" s="6">
        <v>45046</v>
      </c>
      <c r="J12" s="5"/>
      <c r="K12" s="5"/>
    </row>
    <row r="13" spans="1:12" x14ac:dyDescent="0.25">
      <c r="A13" s="5">
        <f t="shared" si="0"/>
        <v>12</v>
      </c>
      <c r="B13" s="5" t="s">
        <v>11</v>
      </c>
      <c r="C13" s="5">
        <v>34895</v>
      </c>
      <c r="D13" s="5">
        <v>2011</v>
      </c>
      <c r="E13" s="5" t="s">
        <v>39</v>
      </c>
      <c r="F13" s="5" t="s">
        <v>28</v>
      </c>
      <c r="G13" s="5" t="s">
        <v>34</v>
      </c>
      <c r="H13" s="5">
        <v>5000</v>
      </c>
      <c r="I13" s="6">
        <v>45046</v>
      </c>
      <c r="J13" s="5"/>
      <c r="K13" s="5"/>
    </row>
    <row r="14" spans="1:12" x14ac:dyDescent="0.25">
      <c r="A14" s="5">
        <f t="shared" si="0"/>
        <v>13</v>
      </c>
      <c r="B14" s="5" t="s">
        <v>11</v>
      </c>
      <c r="C14" s="5">
        <v>34901</v>
      </c>
      <c r="D14" s="5">
        <v>2011</v>
      </c>
      <c r="E14" s="5" t="s">
        <v>39</v>
      </c>
      <c r="F14" s="5" t="s">
        <v>28</v>
      </c>
      <c r="G14" s="5" t="s">
        <v>34</v>
      </c>
      <c r="H14" s="5">
        <v>5000</v>
      </c>
      <c r="I14" s="6">
        <v>45046</v>
      </c>
      <c r="J14" s="5"/>
      <c r="K14" s="5"/>
    </row>
    <row r="15" spans="1:12" x14ac:dyDescent="0.25">
      <c r="A15" s="5">
        <f t="shared" si="0"/>
        <v>14</v>
      </c>
      <c r="B15" s="5" t="s">
        <v>11</v>
      </c>
      <c r="C15" s="5">
        <v>34907</v>
      </c>
      <c r="D15" s="5">
        <v>2011</v>
      </c>
      <c r="E15" s="5" t="s">
        <v>39</v>
      </c>
      <c r="F15" s="5" t="s">
        <v>28</v>
      </c>
      <c r="G15" s="5" t="s">
        <v>34</v>
      </c>
      <c r="H15" s="5">
        <v>5000</v>
      </c>
      <c r="I15" s="6">
        <v>45046</v>
      </c>
      <c r="J15" s="5"/>
      <c r="K15" s="5"/>
    </row>
    <row r="16" spans="1:12" x14ac:dyDescent="0.25">
      <c r="A16" s="5">
        <f t="shared" si="0"/>
        <v>15</v>
      </c>
      <c r="B16" s="5" t="s">
        <v>11</v>
      </c>
      <c r="C16" s="5">
        <v>21656</v>
      </c>
      <c r="D16" s="5">
        <v>2012</v>
      </c>
      <c r="E16" s="5" t="s">
        <v>39</v>
      </c>
      <c r="F16" s="5" t="s">
        <v>28</v>
      </c>
      <c r="G16" s="5" t="s">
        <v>35</v>
      </c>
      <c r="H16" s="5">
        <v>5000</v>
      </c>
      <c r="I16" s="6">
        <v>45046</v>
      </c>
      <c r="J16" s="5"/>
      <c r="K16" s="5"/>
    </row>
    <row r="17" spans="1:11" x14ac:dyDescent="0.25">
      <c r="A17" s="5">
        <f t="shared" si="0"/>
        <v>16</v>
      </c>
      <c r="B17" s="5" t="s">
        <v>11</v>
      </c>
      <c r="C17" s="5">
        <v>21861</v>
      </c>
      <c r="D17" s="5">
        <v>2012</v>
      </c>
      <c r="E17" s="5" t="s">
        <v>39</v>
      </c>
      <c r="F17" s="5" t="s">
        <v>28</v>
      </c>
      <c r="G17" s="5" t="s">
        <v>36</v>
      </c>
      <c r="H17" s="5">
        <v>5000</v>
      </c>
      <c r="I17" s="6">
        <v>45046</v>
      </c>
      <c r="J17" s="5"/>
      <c r="K17" s="5"/>
    </row>
    <row r="18" spans="1:11" x14ac:dyDescent="0.25">
      <c r="A18" s="5">
        <f t="shared" si="0"/>
        <v>17</v>
      </c>
      <c r="B18" s="5" t="s">
        <v>11</v>
      </c>
      <c r="C18" s="5">
        <v>24170</v>
      </c>
      <c r="D18" s="5">
        <v>2013</v>
      </c>
      <c r="E18" s="5" t="s">
        <v>39</v>
      </c>
      <c r="F18" s="5" t="s">
        <v>38</v>
      </c>
      <c r="G18" s="5" t="s">
        <v>13</v>
      </c>
      <c r="H18" s="5">
        <v>10000</v>
      </c>
      <c r="I18" s="6">
        <v>45046</v>
      </c>
      <c r="J18" s="5"/>
      <c r="K18" s="5"/>
    </row>
    <row r="19" spans="1:11" x14ac:dyDescent="0.25">
      <c r="A19" s="5">
        <f t="shared" si="0"/>
        <v>18</v>
      </c>
      <c r="B19" s="5" t="s">
        <v>23</v>
      </c>
      <c r="C19" s="5">
        <v>262</v>
      </c>
      <c r="D19" s="5">
        <v>2014</v>
      </c>
      <c r="E19" s="5" t="s">
        <v>39</v>
      </c>
      <c r="F19" s="5" t="s">
        <v>28</v>
      </c>
      <c r="G19" s="5" t="s">
        <v>16</v>
      </c>
      <c r="H19" s="5">
        <v>5000</v>
      </c>
      <c r="I19" s="6">
        <v>45046</v>
      </c>
      <c r="J19" s="5"/>
      <c r="K19" s="5"/>
    </row>
    <row r="20" spans="1:11" x14ac:dyDescent="0.25">
      <c r="A20" s="5">
        <f t="shared" si="0"/>
        <v>19</v>
      </c>
      <c r="B20" s="5" t="s">
        <v>11</v>
      </c>
      <c r="C20" s="5">
        <v>379</v>
      </c>
      <c r="D20" s="5">
        <v>2014</v>
      </c>
      <c r="E20" s="5" t="s">
        <v>39</v>
      </c>
      <c r="F20" s="5" t="s">
        <v>28</v>
      </c>
      <c r="G20" s="5" t="s">
        <v>26</v>
      </c>
      <c r="H20" s="5">
        <v>5000</v>
      </c>
      <c r="I20" s="6">
        <v>45046</v>
      </c>
      <c r="J20" s="5"/>
      <c r="K20" s="5"/>
    </row>
    <row r="21" spans="1:11" x14ac:dyDescent="0.25">
      <c r="A21" s="5">
        <f t="shared" si="0"/>
        <v>20</v>
      </c>
      <c r="B21" s="5" t="s">
        <v>11</v>
      </c>
      <c r="C21" s="5">
        <v>5446</v>
      </c>
      <c r="D21" s="5">
        <v>2014</v>
      </c>
      <c r="E21" s="5" t="s">
        <v>39</v>
      </c>
      <c r="F21" s="5" t="s">
        <v>28</v>
      </c>
      <c r="G21" s="5" t="s">
        <v>37</v>
      </c>
      <c r="H21" s="5">
        <v>5000</v>
      </c>
      <c r="I21" s="6">
        <v>45046</v>
      </c>
      <c r="J21" s="5"/>
      <c r="K21" s="5"/>
    </row>
    <row r="22" spans="1:11" x14ac:dyDescent="0.25">
      <c r="A22" s="5">
        <f t="shared" si="0"/>
        <v>21</v>
      </c>
      <c r="B22" s="5" t="s">
        <v>11</v>
      </c>
      <c r="C22" s="5">
        <v>25166</v>
      </c>
      <c r="D22" s="5">
        <v>2014</v>
      </c>
      <c r="E22" s="5" t="s">
        <v>39</v>
      </c>
      <c r="F22" s="5" t="s">
        <v>28</v>
      </c>
      <c r="G22" s="5" t="s">
        <v>26</v>
      </c>
      <c r="H22" s="5">
        <v>5000</v>
      </c>
      <c r="I22" s="6">
        <v>45046</v>
      </c>
      <c r="J22" s="5"/>
      <c r="K22" s="5"/>
    </row>
    <row r="23" spans="1:11" x14ac:dyDescent="0.25">
      <c r="A23" s="5">
        <f t="shared" si="0"/>
        <v>22</v>
      </c>
      <c r="B23" s="5" t="s">
        <v>11</v>
      </c>
      <c r="C23" s="5">
        <v>23524</v>
      </c>
      <c r="D23" s="5">
        <v>2015</v>
      </c>
      <c r="E23" s="5" t="s">
        <v>39</v>
      </c>
      <c r="F23" s="5" t="s">
        <v>28</v>
      </c>
      <c r="G23" s="5" t="s">
        <v>16</v>
      </c>
      <c r="H23" s="5">
        <v>5000</v>
      </c>
      <c r="I23" s="6">
        <v>45046</v>
      </c>
      <c r="J23" s="5"/>
      <c r="K23" s="5"/>
    </row>
    <row r="24" spans="1:11" x14ac:dyDescent="0.25">
      <c r="A24" s="5">
        <f t="shared" si="0"/>
        <v>23</v>
      </c>
      <c r="B24" s="5" t="s">
        <v>11</v>
      </c>
      <c r="C24" s="5">
        <v>23542</v>
      </c>
      <c r="D24" s="5">
        <v>2015</v>
      </c>
      <c r="E24" s="5" t="s">
        <v>39</v>
      </c>
      <c r="F24" s="5" t="s">
        <v>28</v>
      </c>
      <c r="G24" s="5" t="s">
        <v>16</v>
      </c>
      <c r="H24" s="5">
        <v>5000</v>
      </c>
      <c r="I24" s="6">
        <v>45046</v>
      </c>
      <c r="J24" s="5"/>
      <c r="K24" s="5"/>
    </row>
    <row r="25" spans="1:11" x14ac:dyDescent="0.25">
      <c r="A25" s="5">
        <f t="shared" si="0"/>
        <v>24</v>
      </c>
      <c r="B25" s="5" t="s">
        <v>23</v>
      </c>
      <c r="C25" s="5">
        <v>465</v>
      </c>
      <c r="D25" s="5">
        <v>2016</v>
      </c>
      <c r="E25" s="5" t="s">
        <v>39</v>
      </c>
      <c r="F25" s="5" t="s">
        <v>28</v>
      </c>
      <c r="G25" s="5" t="s">
        <v>35</v>
      </c>
      <c r="H25" s="5">
        <v>5000</v>
      </c>
      <c r="I25" s="6">
        <v>45046</v>
      </c>
      <c r="J25" s="5"/>
      <c r="K25" s="5"/>
    </row>
    <row r="26" spans="1:11" x14ac:dyDescent="0.25">
      <c r="A26" s="5">
        <f t="shared" si="0"/>
        <v>25</v>
      </c>
      <c r="B26" s="5" t="s">
        <v>23</v>
      </c>
      <c r="C26" s="5">
        <v>1321</v>
      </c>
      <c r="D26" s="5">
        <v>2016</v>
      </c>
      <c r="E26" s="5" t="s">
        <v>39</v>
      </c>
      <c r="F26" s="5" t="s">
        <v>28</v>
      </c>
      <c r="G26" s="5" t="s">
        <v>20</v>
      </c>
      <c r="H26" s="5">
        <v>5000</v>
      </c>
      <c r="I26" s="6">
        <v>45046</v>
      </c>
      <c r="J26" s="5"/>
      <c r="K26" s="5"/>
    </row>
    <row r="27" spans="1:11" x14ac:dyDescent="0.25">
      <c r="A27" s="5">
        <f t="shared" si="0"/>
        <v>26</v>
      </c>
      <c r="B27" s="5" t="s">
        <v>11</v>
      </c>
      <c r="C27" s="5">
        <v>3709</v>
      </c>
      <c r="D27" s="5">
        <v>2018</v>
      </c>
      <c r="E27" s="5" t="s">
        <v>39</v>
      </c>
      <c r="F27" s="5" t="s">
        <v>28</v>
      </c>
      <c r="G27" s="5" t="s">
        <v>27</v>
      </c>
      <c r="H27" s="5">
        <v>5000</v>
      </c>
      <c r="I27" s="6">
        <v>45046</v>
      </c>
      <c r="J27" s="5"/>
      <c r="K27" s="5"/>
    </row>
    <row r="28" spans="1:11" x14ac:dyDescent="0.25">
      <c r="A28" s="5">
        <f t="shared" si="0"/>
        <v>27</v>
      </c>
      <c r="B28" s="5" t="s">
        <v>11</v>
      </c>
      <c r="C28" s="5">
        <v>14304</v>
      </c>
      <c r="D28" s="5">
        <v>2019</v>
      </c>
      <c r="E28" s="5" t="s">
        <v>39</v>
      </c>
      <c r="F28" s="5" t="s">
        <v>28</v>
      </c>
      <c r="G28" s="5" t="s">
        <v>14</v>
      </c>
      <c r="H28" s="5">
        <v>5000</v>
      </c>
      <c r="I28" s="6">
        <v>45046</v>
      </c>
      <c r="J28" s="5"/>
      <c r="K28" s="5"/>
    </row>
    <row r="29" spans="1:11" x14ac:dyDescent="0.25">
      <c r="A29" s="5">
        <f t="shared" si="0"/>
        <v>28</v>
      </c>
      <c r="B29" s="5" t="s">
        <v>11</v>
      </c>
      <c r="C29" s="5">
        <v>14782</v>
      </c>
      <c r="D29" s="5">
        <v>2020</v>
      </c>
      <c r="E29" s="5" t="s">
        <v>39</v>
      </c>
      <c r="F29" s="5" t="s">
        <v>28</v>
      </c>
      <c r="G29" s="5" t="s">
        <v>18</v>
      </c>
      <c r="H29" s="5">
        <v>5000</v>
      </c>
      <c r="I29" s="6">
        <v>45046</v>
      </c>
      <c r="J29" s="5"/>
      <c r="K29" s="5"/>
    </row>
    <row r="30" spans="1:11" x14ac:dyDescent="0.25">
      <c r="A30" s="5">
        <f t="shared" si="0"/>
        <v>29</v>
      </c>
      <c r="B30" s="5" t="s">
        <v>11</v>
      </c>
      <c r="C30" s="5">
        <v>1779</v>
      </c>
      <c r="D30" s="5">
        <v>2022</v>
      </c>
      <c r="E30" s="5" t="s">
        <v>39</v>
      </c>
      <c r="F30" s="5" t="s">
        <v>28</v>
      </c>
      <c r="G30" s="5" t="s">
        <v>17</v>
      </c>
      <c r="H30" s="5">
        <v>5000</v>
      </c>
      <c r="I30" s="6">
        <v>45046</v>
      </c>
      <c r="J30" s="5"/>
      <c r="K30" s="5"/>
    </row>
    <row r="31" spans="1:11" x14ac:dyDescent="0.25">
      <c r="A31" s="5">
        <f t="shared" si="0"/>
        <v>30</v>
      </c>
      <c r="B31" s="5" t="s">
        <v>11</v>
      </c>
      <c r="C31" s="5">
        <v>2656</v>
      </c>
      <c r="D31" s="5">
        <v>2022</v>
      </c>
      <c r="E31" s="5" t="s">
        <v>39</v>
      </c>
      <c r="F31" s="5" t="s">
        <v>28</v>
      </c>
      <c r="G31" s="5" t="s">
        <v>17</v>
      </c>
      <c r="H31" s="5">
        <v>5000</v>
      </c>
      <c r="I31" s="6">
        <v>45046</v>
      </c>
      <c r="J31" s="5"/>
      <c r="K31" s="5"/>
    </row>
    <row r="32" spans="1:11" x14ac:dyDescent="0.25">
      <c r="A32" s="5">
        <f t="shared" si="0"/>
        <v>31</v>
      </c>
      <c r="B32" s="5" t="s">
        <v>11</v>
      </c>
      <c r="C32" s="5">
        <v>10524</v>
      </c>
      <c r="D32" s="5">
        <v>2022</v>
      </c>
      <c r="E32" s="5" t="s">
        <v>39</v>
      </c>
      <c r="F32" s="5" t="s">
        <v>28</v>
      </c>
      <c r="G32" s="5" t="s">
        <v>18</v>
      </c>
      <c r="H32" s="5">
        <v>5000</v>
      </c>
      <c r="I32" s="6">
        <v>45046</v>
      </c>
      <c r="J32" s="5"/>
      <c r="K32" s="5"/>
    </row>
    <row r="33" spans="1:11" x14ac:dyDescent="0.25">
      <c r="A33" s="5">
        <f t="shared" si="0"/>
        <v>32</v>
      </c>
      <c r="B33" s="5" t="s">
        <v>11</v>
      </c>
      <c r="C33" s="5">
        <v>27560</v>
      </c>
      <c r="D33" s="5">
        <v>2022</v>
      </c>
      <c r="E33" s="5" t="s">
        <v>39</v>
      </c>
      <c r="F33" s="5" t="s">
        <v>28</v>
      </c>
      <c r="G33" s="5" t="s">
        <v>27</v>
      </c>
      <c r="H33" s="5">
        <v>5000</v>
      </c>
      <c r="I33" s="6">
        <v>45046</v>
      </c>
      <c r="J33" s="5"/>
      <c r="K33" s="5"/>
    </row>
    <row r="34" spans="1:11" x14ac:dyDescent="0.25">
      <c r="A34" s="5">
        <f t="shared" si="0"/>
        <v>33</v>
      </c>
      <c r="B34" s="5" t="s">
        <v>11</v>
      </c>
      <c r="C34" s="5">
        <v>28426</v>
      </c>
      <c r="D34" s="5">
        <v>2022</v>
      </c>
      <c r="E34" s="5" t="s">
        <v>39</v>
      </c>
      <c r="F34" s="5" t="s">
        <v>28</v>
      </c>
      <c r="G34" s="5" t="s">
        <v>13</v>
      </c>
      <c r="H34" s="5">
        <v>5000</v>
      </c>
      <c r="I34" s="6">
        <v>45046</v>
      </c>
      <c r="J34" s="5"/>
      <c r="K34" s="5"/>
    </row>
    <row r="35" spans="1:11" x14ac:dyDescent="0.25">
      <c r="A35" s="5">
        <f t="shared" si="0"/>
        <v>34</v>
      </c>
      <c r="B35" s="5" t="s">
        <v>11</v>
      </c>
      <c r="C35" s="5">
        <v>44955</v>
      </c>
      <c r="D35" s="5">
        <v>2022</v>
      </c>
      <c r="E35" s="5" t="s">
        <v>39</v>
      </c>
      <c r="F35" s="5" t="s">
        <v>28</v>
      </c>
      <c r="G35" s="5" t="s">
        <v>17</v>
      </c>
      <c r="H35" s="5">
        <v>5000</v>
      </c>
      <c r="I35" s="6">
        <v>45046</v>
      </c>
      <c r="J35" s="5"/>
      <c r="K35" s="5"/>
    </row>
    <row r="36" spans="1:11" x14ac:dyDescent="0.25">
      <c r="A36" s="5">
        <f t="shared" si="0"/>
        <v>35</v>
      </c>
      <c r="B36" s="5" t="s">
        <v>11</v>
      </c>
      <c r="C36" s="5">
        <v>458</v>
      </c>
      <c r="D36" s="5">
        <v>2023</v>
      </c>
      <c r="E36" s="5" t="s">
        <v>39</v>
      </c>
      <c r="F36" s="5" t="s">
        <v>21</v>
      </c>
      <c r="G36" s="5" t="s">
        <v>17</v>
      </c>
      <c r="H36" s="5">
        <v>10000</v>
      </c>
      <c r="I36" s="6">
        <v>45046</v>
      </c>
      <c r="J36" s="5"/>
      <c r="K36" s="5"/>
    </row>
    <row r="37" spans="1:11" x14ac:dyDescent="0.25">
      <c r="A37" s="5">
        <f t="shared" si="0"/>
        <v>36</v>
      </c>
      <c r="B37" s="5" t="s">
        <v>11</v>
      </c>
      <c r="C37" s="5">
        <v>459</v>
      </c>
      <c r="D37" s="5">
        <v>2023</v>
      </c>
      <c r="E37" s="5" t="s">
        <v>39</v>
      </c>
      <c r="F37" s="5" t="s">
        <v>21</v>
      </c>
      <c r="G37" s="5" t="s">
        <v>17</v>
      </c>
      <c r="H37" s="5">
        <v>10000</v>
      </c>
      <c r="I37" s="6">
        <v>45046</v>
      </c>
      <c r="J37" s="5"/>
      <c r="K37" s="5"/>
    </row>
    <row r="38" spans="1:11" x14ac:dyDescent="0.25">
      <c r="A38" s="5">
        <f t="shared" si="0"/>
        <v>37</v>
      </c>
      <c r="B38" s="5" t="s">
        <v>11</v>
      </c>
      <c r="C38" s="5">
        <v>463</v>
      </c>
      <c r="D38" s="5">
        <v>2023</v>
      </c>
      <c r="E38" s="5" t="s">
        <v>39</v>
      </c>
      <c r="F38" s="5" t="s">
        <v>21</v>
      </c>
      <c r="G38" s="5" t="s">
        <v>17</v>
      </c>
      <c r="H38" s="5">
        <v>10000</v>
      </c>
      <c r="I38" s="6">
        <v>45046</v>
      </c>
      <c r="J38" s="5"/>
      <c r="K38" s="5"/>
    </row>
    <row r="39" spans="1:11" x14ac:dyDescent="0.25">
      <c r="A39" s="5">
        <f t="shared" si="0"/>
        <v>38</v>
      </c>
      <c r="B39" s="5" t="s">
        <v>23</v>
      </c>
      <c r="C39" s="5">
        <v>512</v>
      </c>
      <c r="D39" s="5">
        <v>2023</v>
      </c>
      <c r="E39" s="5" t="s">
        <v>39</v>
      </c>
      <c r="F39" s="5" t="s">
        <v>21</v>
      </c>
      <c r="G39" s="5" t="s">
        <v>19</v>
      </c>
      <c r="H39" s="5">
        <v>10000</v>
      </c>
      <c r="I39" s="6">
        <v>45046</v>
      </c>
      <c r="J39" s="5"/>
      <c r="K39" s="5"/>
    </row>
    <row r="40" spans="1:11" x14ac:dyDescent="0.25">
      <c r="A40" s="5">
        <f t="shared" si="0"/>
        <v>39</v>
      </c>
      <c r="B40" s="5" t="s">
        <v>23</v>
      </c>
      <c r="C40" s="5">
        <v>519</v>
      </c>
      <c r="D40" s="5">
        <v>2023</v>
      </c>
      <c r="E40" s="5" t="s">
        <v>39</v>
      </c>
      <c r="F40" s="5" t="s">
        <v>21</v>
      </c>
      <c r="G40" s="5" t="s">
        <v>31</v>
      </c>
      <c r="H40" s="5">
        <v>10000</v>
      </c>
      <c r="I40" s="6">
        <v>45046</v>
      </c>
      <c r="J40" s="5"/>
      <c r="K40" s="5"/>
    </row>
    <row r="41" spans="1:11" x14ac:dyDescent="0.25">
      <c r="A41" s="5">
        <f t="shared" si="0"/>
        <v>40</v>
      </c>
      <c r="B41" s="5" t="s">
        <v>23</v>
      </c>
      <c r="C41" s="5">
        <v>656</v>
      </c>
      <c r="D41" s="5">
        <v>2023</v>
      </c>
      <c r="E41" s="5" t="s">
        <v>39</v>
      </c>
      <c r="F41" s="5" t="s">
        <v>21</v>
      </c>
      <c r="G41" s="5" t="s">
        <v>17</v>
      </c>
      <c r="H41" s="5">
        <v>10000</v>
      </c>
      <c r="I41" s="6">
        <v>45046</v>
      </c>
      <c r="J41" s="5"/>
      <c r="K41" s="5"/>
    </row>
    <row r="42" spans="1:11" x14ac:dyDescent="0.25">
      <c r="A42" s="5">
        <f t="shared" si="0"/>
        <v>41</v>
      </c>
      <c r="B42" s="5" t="s">
        <v>11</v>
      </c>
      <c r="C42" s="5">
        <v>1667</v>
      </c>
      <c r="D42" s="5">
        <v>2023</v>
      </c>
      <c r="E42" s="5" t="s">
        <v>39</v>
      </c>
      <c r="F42" s="5" t="s">
        <v>22</v>
      </c>
      <c r="G42" s="5" t="s">
        <v>16</v>
      </c>
      <c r="H42" s="5">
        <v>10000</v>
      </c>
      <c r="I42" s="6">
        <v>45046</v>
      </c>
      <c r="J42" s="5"/>
      <c r="K42" s="5"/>
    </row>
    <row r="43" spans="1:11" x14ac:dyDescent="0.25">
      <c r="A43" s="5">
        <f t="shared" si="0"/>
        <v>42</v>
      </c>
      <c r="B43" s="5" t="s">
        <v>11</v>
      </c>
      <c r="C43" s="5">
        <v>2343</v>
      </c>
      <c r="D43" s="5">
        <v>2023</v>
      </c>
      <c r="E43" s="5" t="s">
        <v>39</v>
      </c>
      <c r="F43" s="5" t="s">
        <v>21</v>
      </c>
      <c r="G43" s="5" t="s">
        <v>17</v>
      </c>
      <c r="H43" s="5">
        <v>10000</v>
      </c>
      <c r="I43" s="6">
        <v>45046</v>
      </c>
      <c r="J43" s="5"/>
      <c r="K43" s="5"/>
    </row>
    <row r="44" spans="1:11" x14ac:dyDescent="0.25">
      <c r="A44" s="5">
        <f t="shared" si="0"/>
        <v>43</v>
      </c>
      <c r="B44" s="5" t="s">
        <v>11</v>
      </c>
      <c r="C44" s="5">
        <v>3912</v>
      </c>
      <c r="D44" s="5">
        <v>2023</v>
      </c>
      <c r="E44" s="5" t="s">
        <v>39</v>
      </c>
      <c r="F44" s="5" t="s">
        <v>29</v>
      </c>
      <c r="G44" s="5" t="s">
        <v>15</v>
      </c>
      <c r="H44" s="5">
        <v>2500</v>
      </c>
      <c r="I44" s="6">
        <v>45046</v>
      </c>
      <c r="J44" s="5"/>
      <c r="K44" s="5"/>
    </row>
    <row r="45" spans="1:11" x14ac:dyDescent="0.25">
      <c r="A45" s="5">
        <f t="shared" si="0"/>
        <v>44</v>
      </c>
      <c r="B45" s="5" t="s">
        <v>11</v>
      </c>
      <c r="C45" s="5">
        <v>4989</v>
      </c>
      <c r="D45" s="5">
        <v>2023</v>
      </c>
      <c r="E45" s="5" t="s">
        <v>39</v>
      </c>
      <c r="F45" s="5" t="s">
        <v>21</v>
      </c>
      <c r="G45" s="5" t="s">
        <v>19</v>
      </c>
      <c r="H45" s="5">
        <v>10000</v>
      </c>
      <c r="I45" s="6">
        <v>45046</v>
      </c>
      <c r="J45" s="5"/>
      <c r="K45" s="5"/>
    </row>
    <row r="46" spans="1:11" x14ac:dyDescent="0.25">
      <c r="A46" s="5">
        <f t="shared" si="0"/>
        <v>45</v>
      </c>
      <c r="B46" s="5" t="s">
        <v>11</v>
      </c>
      <c r="C46" s="5">
        <v>5292</v>
      </c>
      <c r="D46" s="5">
        <v>2023</v>
      </c>
      <c r="E46" s="5" t="s">
        <v>39</v>
      </c>
      <c r="F46" s="5" t="s">
        <v>21</v>
      </c>
      <c r="G46" s="5" t="s">
        <v>20</v>
      </c>
      <c r="H46" s="5">
        <v>10000</v>
      </c>
      <c r="I46" s="6">
        <v>45046</v>
      </c>
      <c r="J46" s="5"/>
      <c r="K46" s="5"/>
    </row>
    <row r="47" spans="1:11" x14ac:dyDescent="0.25">
      <c r="A47" s="5">
        <f t="shared" si="0"/>
        <v>46</v>
      </c>
      <c r="B47" s="5" t="s">
        <v>11</v>
      </c>
      <c r="C47" s="5">
        <v>5336</v>
      </c>
      <c r="D47" s="5">
        <v>2023</v>
      </c>
      <c r="E47" s="5" t="s">
        <v>39</v>
      </c>
      <c r="F47" s="5" t="s">
        <v>21</v>
      </c>
      <c r="G47" s="5" t="s">
        <v>17</v>
      </c>
      <c r="H47" s="5">
        <v>10000</v>
      </c>
      <c r="I47" s="6">
        <v>45046</v>
      </c>
      <c r="J47" s="5"/>
      <c r="K47" s="5"/>
    </row>
    <row r="48" spans="1:11" x14ac:dyDescent="0.25">
      <c r="A48" s="5">
        <f t="shared" si="0"/>
        <v>47</v>
      </c>
      <c r="B48" s="5" t="s">
        <v>11</v>
      </c>
      <c r="C48" s="5">
        <v>5396</v>
      </c>
      <c r="D48" s="5">
        <v>2023</v>
      </c>
      <c r="E48" s="5" t="s">
        <v>39</v>
      </c>
      <c r="F48" s="5" t="s">
        <v>29</v>
      </c>
      <c r="G48" s="5" t="s">
        <v>17</v>
      </c>
      <c r="H48" s="5">
        <v>2500</v>
      </c>
      <c r="I48" s="6">
        <v>45046</v>
      </c>
      <c r="J48" s="5"/>
      <c r="K48" s="5"/>
    </row>
    <row r="49" spans="1:11" x14ac:dyDescent="0.25">
      <c r="A49" s="5">
        <f t="shared" si="0"/>
        <v>48</v>
      </c>
      <c r="B49" s="5" t="s">
        <v>11</v>
      </c>
      <c r="C49" s="5">
        <v>5858</v>
      </c>
      <c r="D49" s="5">
        <v>2023</v>
      </c>
      <c r="E49" s="5" t="s">
        <v>39</v>
      </c>
      <c r="F49" s="5" t="s">
        <v>22</v>
      </c>
      <c r="G49" s="5" t="s">
        <v>30</v>
      </c>
      <c r="H49" s="5">
        <v>10000</v>
      </c>
      <c r="I49" s="6">
        <v>45046</v>
      </c>
      <c r="J49" s="5"/>
      <c r="K49" s="5"/>
    </row>
    <row r="50" spans="1:11" x14ac:dyDescent="0.25">
      <c r="A50" s="5">
        <f t="shared" si="0"/>
        <v>49</v>
      </c>
      <c r="B50" s="5" t="s">
        <v>11</v>
      </c>
      <c r="C50" s="5">
        <v>6294</v>
      </c>
      <c r="D50" s="5">
        <v>2023</v>
      </c>
      <c r="E50" s="5" t="s">
        <v>39</v>
      </c>
      <c r="F50" s="5" t="s">
        <v>22</v>
      </c>
      <c r="G50" s="5" t="s">
        <v>30</v>
      </c>
      <c r="H50" s="5">
        <v>10000</v>
      </c>
      <c r="I50" s="6">
        <v>45046</v>
      </c>
      <c r="J50" s="5"/>
      <c r="K50" s="5"/>
    </row>
    <row r="51" spans="1:11" x14ac:dyDescent="0.25">
      <c r="A51" s="5">
        <f t="shared" si="0"/>
        <v>50</v>
      </c>
      <c r="B51" s="5" t="s">
        <v>11</v>
      </c>
      <c r="C51" s="5">
        <v>6433</v>
      </c>
      <c r="D51" s="5">
        <v>2023</v>
      </c>
      <c r="E51" s="5" t="s">
        <v>39</v>
      </c>
      <c r="F51" s="5" t="s">
        <v>21</v>
      </c>
      <c r="G51" s="5" t="s">
        <v>16</v>
      </c>
      <c r="H51" s="5">
        <v>10000</v>
      </c>
      <c r="I51" s="6">
        <v>45046</v>
      </c>
      <c r="J51" s="5"/>
      <c r="K51" s="5"/>
    </row>
    <row r="52" spans="1:11" x14ac:dyDescent="0.25">
      <c r="A52" s="5">
        <f t="shared" si="0"/>
        <v>51</v>
      </c>
      <c r="B52" s="5" t="s">
        <v>11</v>
      </c>
      <c r="C52" s="5">
        <v>6693</v>
      </c>
      <c r="D52" s="5">
        <v>2023</v>
      </c>
      <c r="E52" s="5" t="s">
        <v>39</v>
      </c>
      <c r="F52" s="5" t="s">
        <v>22</v>
      </c>
      <c r="G52" s="5" t="s">
        <v>19</v>
      </c>
      <c r="H52" s="5">
        <v>10000</v>
      </c>
      <c r="I52" s="6">
        <v>45046</v>
      </c>
      <c r="J52" s="5"/>
      <c r="K52" s="5"/>
    </row>
    <row r="53" spans="1:11" x14ac:dyDescent="0.25">
      <c r="A53" s="5">
        <f t="shared" si="0"/>
        <v>52</v>
      </c>
      <c r="B53" s="5" t="s">
        <v>11</v>
      </c>
      <c r="C53" s="5">
        <v>6775</v>
      </c>
      <c r="D53" s="5">
        <v>2023</v>
      </c>
      <c r="E53" s="5" t="s">
        <v>39</v>
      </c>
      <c r="F53" s="5" t="s">
        <v>22</v>
      </c>
      <c r="G53" s="5" t="s">
        <v>25</v>
      </c>
      <c r="H53" s="5">
        <v>10000</v>
      </c>
      <c r="I53" s="6">
        <v>45046</v>
      </c>
      <c r="J53" s="5"/>
      <c r="K53" s="5"/>
    </row>
    <row r="54" spans="1:11" x14ac:dyDescent="0.25">
      <c r="A54" s="5">
        <f t="shared" si="0"/>
        <v>53</v>
      </c>
      <c r="B54" s="5" t="s">
        <v>11</v>
      </c>
      <c r="C54" s="5">
        <v>6820</v>
      </c>
      <c r="D54" s="5">
        <v>2023</v>
      </c>
      <c r="E54" s="5" t="s">
        <v>39</v>
      </c>
      <c r="F54" s="5" t="s">
        <v>21</v>
      </c>
      <c r="G54" s="5" t="s">
        <v>25</v>
      </c>
      <c r="H54" s="5">
        <v>10000</v>
      </c>
      <c r="I54" s="6">
        <v>45046</v>
      </c>
      <c r="J54" s="5"/>
      <c r="K54" s="5"/>
    </row>
    <row r="55" spans="1:11" x14ac:dyDescent="0.25">
      <c r="A55" s="5">
        <f t="shared" si="0"/>
        <v>54</v>
      </c>
      <c r="B55" s="5" t="s">
        <v>11</v>
      </c>
      <c r="C55" s="5">
        <v>7443</v>
      </c>
      <c r="D55" s="5">
        <v>2023</v>
      </c>
      <c r="E55" s="5" t="s">
        <v>39</v>
      </c>
      <c r="F55" s="5" t="s">
        <v>29</v>
      </c>
      <c r="G55" s="5" t="s">
        <v>26</v>
      </c>
      <c r="H55" s="5">
        <v>2500</v>
      </c>
      <c r="I55" s="6">
        <v>45046</v>
      </c>
      <c r="J55" s="5"/>
      <c r="K55" s="5"/>
    </row>
    <row r="56" spans="1:11" x14ac:dyDescent="0.25">
      <c r="A56" s="5">
        <f t="shared" si="0"/>
        <v>55</v>
      </c>
      <c r="B56" s="5" t="s">
        <v>11</v>
      </c>
      <c r="C56" s="5">
        <v>7505</v>
      </c>
      <c r="D56" s="5">
        <v>2023</v>
      </c>
      <c r="E56" s="5" t="s">
        <v>39</v>
      </c>
      <c r="F56" s="5" t="s">
        <v>21</v>
      </c>
      <c r="G56" s="5" t="s">
        <v>12</v>
      </c>
      <c r="H56" s="5">
        <v>10000</v>
      </c>
      <c r="I56" s="6">
        <v>45046</v>
      </c>
      <c r="J56" s="5"/>
      <c r="K56" s="5"/>
    </row>
    <row r="57" spans="1:11" x14ac:dyDescent="0.25">
      <c r="A57" s="5">
        <f t="shared" si="0"/>
        <v>56</v>
      </c>
      <c r="B57" s="5" t="s">
        <v>11</v>
      </c>
      <c r="C57" s="5">
        <v>7910</v>
      </c>
      <c r="D57" s="5">
        <v>2023</v>
      </c>
      <c r="E57" s="5" t="s">
        <v>39</v>
      </c>
      <c r="F57" s="5" t="s">
        <v>29</v>
      </c>
      <c r="G57" s="5" t="s">
        <v>17</v>
      </c>
      <c r="H57" s="5">
        <v>2500</v>
      </c>
      <c r="I57" s="6">
        <v>45046</v>
      </c>
      <c r="J57" s="5"/>
      <c r="K57" s="5"/>
    </row>
    <row r="58" spans="1:11" x14ac:dyDescent="0.25">
      <c r="A58" s="5">
        <f t="shared" si="0"/>
        <v>57</v>
      </c>
      <c r="B58" s="5" t="s">
        <v>11</v>
      </c>
      <c r="C58" s="5">
        <v>8959</v>
      </c>
      <c r="D58" s="5">
        <v>2023</v>
      </c>
      <c r="E58" s="5" t="s">
        <v>39</v>
      </c>
      <c r="F58" s="5" t="s">
        <v>22</v>
      </c>
      <c r="G58" s="5" t="s">
        <v>30</v>
      </c>
      <c r="H58" s="5">
        <v>10000</v>
      </c>
      <c r="I58" s="6">
        <v>45046</v>
      </c>
      <c r="J58" s="5"/>
      <c r="K58" s="5"/>
    </row>
    <row r="59" spans="1:11" x14ac:dyDescent="0.25">
      <c r="A59" s="5">
        <f t="shared" si="0"/>
        <v>58</v>
      </c>
      <c r="B59" s="5" t="s">
        <v>11</v>
      </c>
      <c r="C59" s="5">
        <v>8996</v>
      </c>
      <c r="D59" s="5">
        <v>2023</v>
      </c>
      <c r="E59" s="5" t="s">
        <v>39</v>
      </c>
      <c r="F59" s="5" t="s">
        <v>29</v>
      </c>
      <c r="G59" s="5" t="s">
        <v>32</v>
      </c>
      <c r="H59" s="5">
        <v>2500</v>
      </c>
      <c r="I59" s="6">
        <v>45046</v>
      </c>
      <c r="J59" s="5"/>
      <c r="K59" s="5"/>
    </row>
    <row r="60" spans="1:11" x14ac:dyDescent="0.25">
      <c r="A60" s="5">
        <f t="shared" si="0"/>
        <v>59</v>
      </c>
      <c r="B60" s="5" t="s">
        <v>11</v>
      </c>
      <c r="C60" s="5">
        <v>9044</v>
      </c>
      <c r="D60" s="5">
        <v>2023</v>
      </c>
      <c r="E60" s="5" t="s">
        <v>39</v>
      </c>
      <c r="F60" s="5" t="s">
        <v>29</v>
      </c>
      <c r="G60" s="5" t="s">
        <v>18</v>
      </c>
      <c r="H60" s="5">
        <v>2500</v>
      </c>
      <c r="I60" s="6">
        <v>45046</v>
      </c>
      <c r="J60" s="5"/>
      <c r="K60" s="5"/>
    </row>
    <row r="61" spans="1:11" x14ac:dyDescent="0.25">
      <c r="A61" s="5">
        <f t="shared" si="0"/>
        <v>60</v>
      </c>
      <c r="B61" s="5" t="s">
        <v>11</v>
      </c>
      <c r="C61" s="5">
        <v>9187</v>
      </c>
      <c r="D61" s="5">
        <v>2023</v>
      </c>
      <c r="E61" s="5" t="s">
        <v>39</v>
      </c>
      <c r="F61" s="5" t="s">
        <v>29</v>
      </c>
      <c r="G61" s="5" t="s">
        <v>18</v>
      </c>
      <c r="H61" s="5">
        <v>2500</v>
      </c>
      <c r="I61" s="6">
        <v>45046</v>
      </c>
      <c r="J61" s="5"/>
      <c r="K61" s="5"/>
    </row>
    <row r="62" spans="1:11" x14ac:dyDescent="0.25">
      <c r="A62" s="5">
        <f t="shared" si="0"/>
        <v>61</v>
      </c>
      <c r="B62" s="5" t="s">
        <v>11</v>
      </c>
      <c r="C62" s="5">
        <v>9201</v>
      </c>
      <c r="D62" s="5">
        <v>2023</v>
      </c>
      <c r="E62" s="5" t="s">
        <v>39</v>
      </c>
      <c r="F62" s="5" t="s">
        <v>29</v>
      </c>
      <c r="G62" s="5" t="s">
        <v>20</v>
      </c>
      <c r="H62" s="5">
        <v>2500</v>
      </c>
      <c r="I62" s="6">
        <v>45046</v>
      </c>
      <c r="J62" s="5"/>
      <c r="K62" s="5"/>
    </row>
    <row r="63" spans="1:11" x14ac:dyDescent="0.25">
      <c r="A63" s="5">
        <f t="shared" si="0"/>
        <v>62</v>
      </c>
      <c r="B63" s="5" t="s">
        <v>11</v>
      </c>
      <c r="C63" s="5">
        <v>9356</v>
      </c>
      <c r="D63" s="5">
        <v>2023</v>
      </c>
      <c r="E63" s="5" t="s">
        <v>39</v>
      </c>
      <c r="F63" s="5" t="s">
        <v>29</v>
      </c>
      <c r="G63" s="5" t="s">
        <v>18</v>
      </c>
      <c r="H63" s="5">
        <v>2500</v>
      </c>
      <c r="I63" s="6">
        <v>45046</v>
      </c>
      <c r="J63" s="5"/>
      <c r="K63" s="5"/>
    </row>
    <row r="64" spans="1:11" x14ac:dyDescent="0.25">
      <c r="A64" s="5">
        <f t="shared" si="0"/>
        <v>63</v>
      </c>
      <c r="B64" s="5" t="s">
        <v>11</v>
      </c>
      <c r="C64" s="5">
        <v>9360</v>
      </c>
      <c r="D64" s="5">
        <v>2023</v>
      </c>
      <c r="E64" s="5" t="s">
        <v>39</v>
      </c>
      <c r="F64" s="5" t="s">
        <v>29</v>
      </c>
      <c r="G64" s="5" t="s">
        <v>18</v>
      </c>
      <c r="H64" s="5">
        <v>2500</v>
      </c>
      <c r="I64" s="6">
        <v>45046</v>
      </c>
      <c r="J64" s="5"/>
      <c r="K64" s="5"/>
    </row>
    <row r="65" spans="1:11" x14ac:dyDescent="0.25">
      <c r="A65" s="5">
        <f t="shared" si="0"/>
        <v>64</v>
      </c>
      <c r="B65" s="5" t="s">
        <v>11</v>
      </c>
      <c r="C65" s="5">
        <v>9450</v>
      </c>
      <c r="D65" s="5">
        <v>2023</v>
      </c>
      <c r="E65" s="5" t="s">
        <v>39</v>
      </c>
      <c r="F65" s="5" t="s">
        <v>29</v>
      </c>
      <c r="G65" s="5" t="s">
        <v>18</v>
      </c>
      <c r="H65" s="5">
        <v>2500</v>
      </c>
      <c r="I65" s="6">
        <v>45046</v>
      </c>
      <c r="J65" s="5"/>
      <c r="K65" s="5"/>
    </row>
    <row r="66" spans="1:11" x14ac:dyDescent="0.25">
      <c r="A66" s="5">
        <f t="shared" si="0"/>
        <v>65</v>
      </c>
      <c r="B66" s="5" t="s">
        <v>11</v>
      </c>
      <c r="C66" s="5">
        <v>9516</v>
      </c>
      <c r="D66" s="5">
        <v>2023</v>
      </c>
      <c r="E66" s="5" t="s">
        <v>39</v>
      </c>
      <c r="F66" s="5" t="s">
        <v>29</v>
      </c>
      <c r="G66" s="5" t="s">
        <v>18</v>
      </c>
      <c r="H66" s="5">
        <v>2500</v>
      </c>
      <c r="I66" s="6">
        <v>45046</v>
      </c>
      <c r="J66" s="5"/>
      <c r="K66" s="5"/>
    </row>
    <row r="67" spans="1:11" x14ac:dyDescent="0.25">
      <c r="A67" s="5">
        <f t="shared" si="0"/>
        <v>66</v>
      </c>
      <c r="B67" s="5" t="s">
        <v>11</v>
      </c>
      <c r="C67" s="5">
        <v>9530</v>
      </c>
      <c r="D67" s="5">
        <v>2023</v>
      </c>
      <c r="E67" s="5" t="s">
        <v>39</v>
      </c>
      <c r="F67" s="5" t="s">
        <v>29</v>
      </c>
      <c r="G67" s="5" t="s">
        <v>18</v>
      </c>
      <c r="H67" s="5">
        <v>2500</v>
      </c>
      <c r="I67" s="6">
        <v>45046</v>
      </c>
      <c r="J67" s="5"/>
      <c r="K67" s="5"/>
    </row>
    <row r="68" spans="1:11" x14ac:dyDescent="0.25">
      <c r="A68" s="5">
        <f t="shared" ref="A68:A131" si="1">A67+1</f>
        <v>67</v>
      </c>
      <c r="B68" s="5" t="s">
        <v>11</v>
      </c>
      <c r="C68" s="5">
        <v>9539</v>
      </c>
      <c r="D68" s="5">
        <v>2023</v>
      </c>
      <c r="E68" s="5" t="s">
        <v>39</v>
      </c>
      <c r="F68" s="5" t="s">
        <v>29</v>
      </c>
      <c r="G68" s="5" t="s">
        <v>18</v>
      </c>
      <c r="H68" s="5">
        <v>2500</v>
      </c>
      <c r="I68" s="6">
        <v>45046</v>
      </c>
      <c r="J68" s="5"/>
      <c r="K68" s="5"/>
    </row>
    <row r="69" spans="1:11" x14ac:dyDescent="0.25">
      <c r="A69" s="5">
        <f t="shared" si="1"/>
        <v>68</v>
      </c>
      <c r="B69" s="5" t="s">
        <v>11</v>
      </c>
      <c r="C69" s="5">
        <v>9547</v>
      </c>
      <c r="D69" s="5">
        <v>2023</v>
      </c>
      <c r="E69" s="5" t="s">
        <v>39</v>
      </c>
      <c r="F69" s="5" t="s">
        <v>29</v>
      </c>
      <c r="G69" s="5" t="s">
        <v>18</v>
      </c>
      <c r="H69" s="5">
        <v>2500</v>
      </c>
      <c r="I69" s="6">
        <v>45046</v>
      </c>
      <c r="J69" s="5"/>
      <c r="K69" s="5"/>
    </row>
    <row r="70" spans="1:11" x14ac:dyDescent="0.25">
      <c r="A70" s="5">
        <f t="shared" si="1"/>
        <v>69</v>
      </c>
      <c r="B70" s="5" t="s">
        <v>11</v>
      </c>
      <c r="C70" s="5">
        <v>9556</v>
      </c>
      <c r="D70" s="5">
        <v>2023</v>
      </c>
      <c r="E70" s="5" t="s">
        <v>39</v>
      </c>
      <c r="F70" s="5" t="s">
        <v>29</v>
      </c>
      <c r="G70" s="5" t="s">
        <v>15</v>
      </c>
      <c r="H70" s="5">
        <v>2500</v>
      </c>
      <c r="I70" s="6">
        <v>45046</v>
      </c>
      <c r="J70" s="5"/>
      <c r="K70" s="5"/>
    </row>
    <row r="71" spans="1:11" x14ac:dyDescent="0.25">
      <c r="A71" s="5">
        <f t="shared" si="1"/>
        <v>70</v>
      </c>
      <c r="B71" s="5" t="s">
        <v>11</v>
      </c>
      <c r="C71" s="5">
        <v>9611</v>
      </c>
      <c r="D71" s="5">
        <v>2023</v>
      </c>
      <c r="E71" s="5" t="s">
        <v>39</v>
      </c>
      <c r="F71" s="5" t="s">
        <v>29</v>
      </c>
      <c r="G71" s="5" t="s">
        <v>18</v>
      </c>
      <c r="H71" s="5">
        <v>2500</v>
      </c>
      <c r="I71" s="6">
        <v>45046</v>
      </c>
      <c r="J71" s="5"/>
      <c r="K71" s="5"/>
    </row>
    <row r="72" spans="1:11" x14ac:dyDescent="0.25">
      <c r="A72" s="5">
        <f t="shared" si="1"/>
        <v>71</v>
      </c>
      <c r="B72" s="5" t="s">
        <v>11</v>
      </c>
      <c r="C72" s="5">
        <v>9676</v>
      </c>
      <c r="D72" s="5">
        <v>2023</v>
      </c>
      <c r="E72" s="5" t="s">
        <v>39</v>
      </c>
      <c r="F72" s="5" t="s">
        <v>29</v>
      </c>
      <c r="G72" s="5" t="s">
        <v>18</v>
      </c>
      <c r="H72" s="5">
        <v>2500</v>
      </c>
      <c r="I72" s="6">
        <v>45046</v>
      </c>
      <c r="J72" s="5"/>
      <c r="K72" s="5"/>
    </row>
    <row r="73" spans="1:11" x14ac:dyDescent="0.25">
      <c r="A73" s="5">
        <f t="shared" si="1"/>
        <v>72</v>
      </c>
      <c r="B73" s="5" t="s">
        <v>11</v>
      </c>
      <c r="C73" s="5">
        <v>9689</v>
      </c>
      <c r="D73" s="5">
        <v>2023</v>
      </c>
      <c r="E73" s="5" t="s">
        <v>39</v>
      </c>
      <c r="F73" s="5" t="s">
        <v>29</v>
      </c>
      <c r="G73" s="5" t="s">
        <v>18</v>
      </c>
      <c r="H73" s="5">
        <v>2500</v>
      </c>
      <c r="I73" s="6">
        <v>45046</v>
      </c>
      <c r="J73" s="5"/>
      <c r="K73" s="5"/>
    </row>
    <row r="74" spans="1:11" x14ac:dyDescent="0.25">
      <c r="A74" s="5">
        <f t="shared" si="1"/>
        <v>73</v>
      </c>
      <c r="B74" s="5" t="s">
        <v>11</v>
      </c>
      <c r="C74" s="5">
        <v>9698</v>
      </c>
      <c r="D74" s="5">
        <v>2023</v>
      </c>
      <c r="E74" s="5" t="s">
        <v>39</v>
      </c>
      <c r="F74" s="5" t="s">
        <v>29</v>
      </c>
      <c r="G74" s="5" t="s">
        <v>16</v>
      </c>
      <c r="H74" s="5">
        <v>2500</v>
      </c>
      <c r="I74" s="6">
        <v>45046</v>
      </c>
      <c r="J74" s="5"/>
      <c r="K74" s="5"/>
    </row>
    <row r="75" spans="1:11" x14ac:dyDescent="0.25">
      <c r="A75" s="5">
        <f t="shared" si="1"/>
        <v>74</v>
      </c>
      <c r="B75" s="5" t="s">
        <v>11</v>
      </c>
      <c r="C75" s="5">
        <v>9700</v>
      </c>
      <c r="D75" s="5">
        <v>2023</v>
      </c>
      <c r="E75" s="5" t="s">
        <v>39</v>
      </c>
      <c r="F75" s="5" t="s">
        <v>29</v>
      </c>
      <c r="G75" s="5" t="s">
        <v>18</v>
      </c>
      <c r="H75" s="5">
        <v>2500</v>
      </c>
      <c r="I75" s="6">
        <v>45046</v>
      </c>
      <c r="J75" s="5"/>
      <c r="K75" s="5"/>
    </row>
    <row r="76" spans="1:11" x14ac:dyDescent="0.25">
      <c r="A76" s="5">
        <f t="shared" si="1"/>
        <v>75</v>
      </c>
      <c r="B76" s="5" t="s">
        <v>11</v>
      </c>
      <c r="C76" s="5">
        <v>9701</v>
      </c>
      <c r="D76" s="5">
        <v>2023</v>
      </c>
      <c r="E76" s="5" t="s">
        <v>39</v>
      </c>
      <c r="F76" s="5" t="s">
        <v>29</v>
      </c>
      <c r="G76" s="5" t="s">
        <v>18</v>
      </c>
      <c r="H76" s="5">
        <v>2500</v>
      </c>
      <c r="I76" s="6">
        <v>45046</v>
      </c>
      <c r="J76" s="5"/>
      <c r="K76" s="5"/>
    </row>
    <row r="77" spans="1:11" x14ac:dyDescent="0.25">
      <c r="A77" s="5">
        <f t="shared" si="1"/>
        <v>76</v>
      </c>
      <c r="B77" s="5" t="s">
        <v>11</v>
      </c>
      <c r="C77" s="5">
        <v>9704</v>
      </c>
      <c r="D77" s="5">
        <v>2023</v>
      </c>
      <c r="E77" s="5" t="s">
        <v>39</v>
      </c>
      <c r="F77" s="5" t="s">
        <v>29</v>
      </c>
      <c r="G77" s="5" t="s">
        <v>18</v>
      </c>
      <c r="H77" s="5">
        <v>2500</v>
      </c>
      <c r="I77" s="6">
        <v>45046</v>
      </c>
      <c r="J77" s="5"/>
      <c r="K77" s="5"/>
    </row>
    <row r="78" spans="1:11" x14ac:dyDescent="0.25">
      <c r="A78" s="5">
        <f t="shared" si="1"/>
        <v>77</v>
      </c>
      <c r="B78" s="5" t="s">
        <v>11</v>
      </c>
      <c r="C78" s="5">
        <v>9747</v>
      </c>
      <c r="D78" s="5">
        <v>2023</v>
      </c>
      <c r="E78" s="5" t="s">
        <v>39</v>
      </c>
      <c r="F78" s="5" t="s">
        <v>29</v>
      </c>
      <c r="G78" s="5" t="s">
        <v>15</v>
      </c>
      <c r="H78" s="5">
        <v>2500</v>
      </c>
      <c r="I78" s="6">
        <v>45046</v>
      </c>
      <c r="J78" s="5"/>
      <c r="K78" s="5"/>
    </row>
    <row r="79" spans="1:11" x14ac:dyDescent="0.25">
      <c r="A79" s="5">
        <f t="shared" si="1"/>
        <v>78</v>
      </c>
      <c r="B79" s="5" t="s">
        <v>11</v>
      </c>
      <c r="C79" s="5">
        <v>9792</v>
      </c>
      <c r="D79" s="5">
        <v>2023</v>
      </c>
      <c r="E79" s="5" t="s">
        <v>39</v>
      </c>
      <c r="F79" s="5" t="s">
        <v>29</v>
      </c>
      <c r="G79" s="5" t="s">
        <v>18</v>
      </c>
      <c r="H79" s="5">
        <v>2500</v>
      </c>
      <c r="I79" s="6">
        <v>45046</v>
      </c>
      <c r="J79" s="5"/>
      <c r="K79" s="5"/>
    </row>
    <row r="80" spans="1:11" x14ac:dyDescent="0.25">
      <c r="A80" s="5">
        <f t="shared" si="1"/>
        <v>79</v>
      </c>
      <c r="B80" s="5" t="s">
        <v>11</v>
      </c>
      <c r="C80" s="5">
        <v>9800</v>
      </c>
      <c r="D80" s="5">
        <v>2023</v>
      </c>
      <c r="E80" s="5" t="s">
        <v>39</v>
      </c>
      <c r="F80" s="5" t="s">
        <v>29</v>
      </c>
      <c r="G80" s="5" t="s">
        <v>18</v>
      </c>
      <c r="H80" s="5">
        <v>2500</v>
      </c>
      <c r="I80" s="6">
        <v>45046</v>
      </c>
      <c r="J80" s="5"/>
      <c r="K80" s="5"/>
    </row>
    <row r="81" spans="1:11" x14ac:dyDescent="0.25">
      <c r="A81" s="5">
        <f t="shared" si="1"/>
        <v>80</v>
      </c>
      <c r="B81" s="5" t="s">
        <v>11</v>
      </c>
      <c r="C81" s="5">
        <v>9810</v>
      </c>
      <c r="D81" s="5">
        <v>2023</v>
      </c>
      <c r="E81" s="5" t="s">
        <v>39</v>
      </c>
      <c r="F81" s="5" t="s">
        <v>29</v>
      </c>
      <c r="G81" s="5" t="s">
        <v>18</v>
      </c>
      <c r="H81" s="5">
        <v>2500</v>
      </c>
      <c r="I81" s="6">
        <v>45046</v>
      </c>
      <c r="J81" s="5"/>
      <c r="K81" s="5"/>
    </row>
    <row r="82" spans="1:11" x14ac:dyDescent="0.25">
      <c r="A82" s="5">
        <f t="shared" si="1"/>
        <v>81</v>
      </c>
      <c r="B82" s="5" t="s">
        <v>11</v>
      </c>
      <c r="C82" s="5">
        <v>9830</v>
      </c>
      <c r="D82" s="5">
        <v>2023</v>
      </c>
      <c r="E82" s="5" t="s">
        <v>39</v>
      </c>
      <c r="F82" s="5" t="s">
        <v>29</v>
      </c>
      <c r="G82" s="5" t="s">
        <v>18</v>
      </c>
      <c r="H82" s="5">
        <v>2500</v>
      </c>
      <c r="I82" s="6">
        <v>45046</v>
      </c>
      <c r="J82" s="5"/>
      <c r="K82" s="5"/>
    </row>
    <row r="83" spans="1:11" x14ac:dyDescent="0.25">
      <c r="A83" s="5">
        <f t="shared" si="1"/>
        <v>82</v>
      </c>
      <c r="B83" s="5" t="s">
        <v>11</v>
      </c>
      <c r="C83" s="5">
        <v>9845</v>
      </c>
      <c r="D83" s="5">
        <v>2023</v>
      </c>
      <c r="E83" s="5" t="s">
        <v>39</v>
      </c>
      <c r="F83" s="5" t="s">
        <v>29</v>
      </c>
      <c r="G83" s="5" t="s">
        <v>18</v>
      </c>
      <c r="H83" s="5">
        <v>2500</v>
      </c>
      <c r="I83" s="6">
        <v>45046</v>
      </c>
      <c r="J83" s="5"/>
      <c r="K83" s="5"/>
    </row>
    <row r="84" spans="1:11" x14ac:dyDescent="0.25">
      <c r="A84" s="5">
        <f t="shared" si="1"/>
        <v>83</v>
      </c>
      <c r="B84" s="5" t="s">
        <v>11</v>
      </c>
      <c r="C84" s="5">
        <v>9880</v>
      </c>
      <c r="D84" s="5">
        <v>2023</v>
      </c>
      <c r="E84" s="5" t="s">
        <v>39</v>
      </c>
      <c r="F84" s="5" t="s">
        <v>29</v>
      </c>
      <c r="G84" s="5" t="s">
        <v>18</v>
      </c>
      <c r="H84" s="5">
        <v>2500</v>
      </c>
      <c r="I84" s="6">
        <v>45046</v>
      </c>
      <c r="J84" s="5"/>
      <c r="K84" s="5"/>
    </row>
    <row r="85" spans="1:11" x14ac:dyDescent="0.25">
      <c r="A85" s="5">
        <f t="shared" si="1"/>
        <v>84</v>
      </c>
      <c r="B85" s="5" t="s">
        <v>11</v>
      </c>
      <c r="C85" s="5">
        <v>9892</v>
      </c>
      <c r="D85" s="5">
        <v>2023</v>
      </c>
      <c r="E85" s="5" t="s">
        <v>39</v>
      </c>
      <c r="F85" s="5" t="s">
        <v>29</v>
      </c>
      <c r="G85" s="5" t="s">
        <v>12</v>
      </c>
      <c r="H85" s="5">
        <v>2500</v>
      </c>
      <c r="I85" s="6">
        <v>45046</v>
      </c>
      <c r="J85" s="5"/>
      <c r="K85" s="5"/>
    </row>
    <row r="86" spans="1:11" x14ac:dyDescent="0.25">
      <c r="A86" s="5">
        <f t="shared" si="1"/>
        <v>85</v>
      </c>
      <c r="B86" s="5" t="s">
        <v>11</v>
      </c>
      <c r="C86" s="5">
        <v>9900</v>
      </c>
      <c r="D86" s="5">
        <v>2023</v>
      </c>
      <c r="E86" s="5" t="s">
        <v>39</v>
      </c>
      <c r="F86" s="5" t="s">
        <v>29</v>
      </c>
      <c r="G86" s="5" t="s">
        <v>18</v>
      </c>
      <c r="H86" s="5">
        <v>2500</v>
      </c>
      <c r="I86" s="6">
        <v>45046</v>
      </c>
      <c r="J86" s="5"/>
      <c r="K86" s="5"/>
    </row>
    <row r="87" spans="1:11" x14ac:dyDescent="0.25">
      <c r="A87" s="5">
        <f t="shared" si="1"/>
        <v>86</v>
      </c>
      <c r="B87" s="5" t="s">
        <v>11</v>
      </c>
      <c r="C87" s="5">
        <v>9903</v>
      </c>
      <c r="D87" s="5">
        <v>2023</v>
      </c>
      <c r="E87" s="5" t="s">
        <v>39</v>
      </c>
      <c r="F87" s="5" t="s">
        <v>29</v>
      </c>
      <c r="G87" s="5" t="s">
        <v>15</v>
      </c>
      <c r="H87" s="5">
        <v>2500</v>
      </c>
      <c r="I87" s="6">
        <v>45046</v>
      </c>
      <c r="J87" s="5"/>
      <c r="K87" s="5"/>
    </row>
    <row r="88" spans="1:11" x14ac:dyDescent="0.25">
      <c r="A88" s="5">
        <f t="shared" si="1"/>
        <v>87</v>
      </c>
      <c r="B88" s="5" t="s">
        <v>11</v>
      </c>
      <c r="C88" s="5">
        <v>9969</v>
      </c>
      <c r="D88" s="5">
        <v>2023</v>
      </c>
      <c r="E88" s="5" t="s">
        <v>39</v>
      </c>
      <c r="F88" s="5" t="s">
        <v>29</v>
      </c>
      <c r="G88" s="5" t="s">
        <v>15</v>
      </c>
      <c r="H88" s="5">
        <v>2500</v>
      </c>
      <c r="I88" s="6">
        <v>45046</v>
      </c>
      <c r="J88" s="5"/>
      <c r="K88" s="5"/>
    </row>
    <row r="89" spans="1:11" x14ac:dyDescent="0.25">
      <c r="A89" s="5">
        <f t="shared" si="1"/>
        <v>88</v>
      </c>
      <c r="B89" s="5" t="s">
        <v>11</v>
      </c>
      <c r="C89" s="5">
        <v>9970</v>
      </c>
      <c r="D89" s="5">
        <v>2023</v>
      </c>
      <c r="E89" s="5" t="s">
        <v>39</v>
      </c>
      <c r="F89" s="5" t="s">
        <v>29</v>
      </c>
      <c r="G89" s="5" t="s">
        <v>30</v>
      </c>
      <c r="H89" s="5">
        <v>2500</v>
      </c>
      <c r="I89" s="6">
        <v>45046</v>
      </c>
      <c r="J89" s="5"/>
      <c r="K89" s="5"/>
    </row>
    <row r="90" spans="1:11" x14ac:dyDescent="0.25">
      <c r="A90" s="5">
        <f t="shared" si="1"/>
        <v>89</v>
      </c>
      <c r="B90" s="5" t="s">
        <v>11</v>
      </c>
      <c r="C90" s="5">
        <v>9972</v>
      </c>
      <c r="D90" s="5">
        <v>2023</v>
      </c>
      <c r="E90" s="5" t="s">
        <v>39</v>
      </c>
      <c r="F90" s="5" t="s">
        <v>29</v>
      </c>
      <c r="G90" s="5" t="s">
        <v>13</v>
      </c>
      <c r="H90" s="5">
        <v>2500</v>
      </c>
      <c r="I90" s="6">
        <v>45046</v>
      </c>
      <c r="J90" s="5"/>
      <c r="K90" s="5"/>
    </row>
    <row r="91" spans="1:11" x14ac:dyDescent="0.25">
      <c r="A91" s="5">
        <f t="shared" si="1"/>
        <v>90</v>
      </c>
      <c r="B91" s="5" t="s">
        <v>11</v>
      </c>
      <c r="C91" s="5">
        <v>10114</v>
      </c>
      <c r="D91" s="5">
        <v>2023</v>
      </c>
      <c r="E91" s="5" t="s">
        <v>39</v>
      </c>
      <c r="F91" s="5" t="s">
        <v>29</v>
      </c>
      <c r="G91" s="5" t="s">
        <v>18</v>
      </c>
      <c r="H91" s="5">
        <v>2500</v>
      </c>
      <c r="I91" s="6">
        <v>45046</v>
      </c>
      <c r="J91" s="5"/>
      <c r="K91" s="5"/>
    </row>
    <row r="92" spans="1:11" x14ac:dyDescent="0.25">
      <c r="A92" s="5">
        <f t="shared" si="1"/>
        <v>91</v>
      </c>
      <c r="B92" s="5" t="s">
        <v>11</v>
      </c>
      <c r="C92" s="5">
        <v>10177</v>
      </c>
      <c r="D92" s="5">
        <v>2023</v>
      </c>
      <c r="E92" s="5" t="s">
        <v>39</v>
      </c>
      <c r="F92" s="5" t="s">
        <v>29</v>
      </c>
      <c r="G92" s="5" t="s">
        <v>18</v>
      </c>
      <c r="H92" s="5">
        <v>2500</v>
      </c>
      <c r="I92" s="6">
        <v>45046</v>
      </c>
      <c r="J92" s="5"/>
      <c r="K92" s="5"/>
    </row>
    <row r="93" spans="1:11" x14ac:dyDescent="0.25">
      <c r="A93" s="5">
        <f t="shared" si="1"/>
        <v>92</v>
      </c>
      <c r="B93" s="5" t="s">
        <v>11</v>
      </c>
      <c r="C93" s="5">
        <v>10189</v>
      </c>
      <c r="D93" s="5">
        <v>2023</v>
      </c>
      <c r="E93" s="5" t="s">
        <v>39</v>
      </c>
      <c r="F93" s="5" t="s">
        <v>29</v>
      </c>
      <c r="G93" s="5" t="s">
        <v>16</v>
      </c>
      <c r="H93" s="5">
        <v>2500</v>
      </c>
      <c r="I93" s="6">
        <v>45046</v>
      </c>
      <c r="J93" s="5"/>
      <c r="K93" s="5"/>
    </row>
    <row r="94" spans="1:11" x14ac:dyDescent="0.25">
      <c r="A94" s="5">
        <f t="shared" si="1"/>
        <v>93</v>
      </c>
      <c r="B94" s="5" t="s">
        <v>11</v>
      </c>
      <c r="C94" s="5">
        <v>10235</v>
      </c>
      <c r="D94" s="5">
        <v>2023</v>
      </c>
      <c r="E94" s="5" t="s">
        <v>39</v>
      </c>
      <c r="F94" s="5" t="s">
        <v>29</v>
      </c>
      <c r="G94" s="5" t="s">
        <v>18</v>
      </c>
      <c r="H94" s="5">
        <v>2500</v>
      </c>
      <c r="I94" s="6">
        <v>45046</v>
      </c>
      <c r="J94" s="5"/>
      <c r="K94" s="5"/>
    </row>
    <row r="95" spans="1:11" x14ac:dyDescent="0.25">
      <c r="A95" s="5">
        <f t="shared" si="1"/>
        <v>94</v>
      </c>
      <c r="B95" s="5" t="s">
        <v>11</v>
      </c>
      <c r="C95" s="5">
        <v>10260</v>
      </c>
      <c r="D95" s="5">
        <v>2023</v>
      </c>
      <c r="E95" s="5" t="s">
        <v>39</v>
      </c>
      <c r="F95" s="5" t="s">
        <v>29</v>
      </c>
      <c r="G95" s="5" t="s">
        <v>16</v>
      </c>
      <c r="H95" s="5">
        <v>2500</v>
      </c>
      <c r="I95" s="6">
        <v>45046</v>
      </c>
      <c r="J95" s="5"/>
      <c r="K95" s="5"/>
    </row>
    <row r="96" spans="1:11" x14ac:dyDescent="0.25">
      <c r="A96" s="5">
        <f t="shared" si="1"/>
        <v>95</v>
      </c>
      <c r="B96" s="5" t="s">
        <v>11</v>
      </c>
      <c r="C96" s="5">
        <v>10300</v>
      </c>
      <c r="D96" s="5">
        <v>2023</v>
      </c>
      <c r="E96" s="5" t="s">
        <v>39</v>
      </c>
      <c r="F96" s="5" t="s">
        <v>29</v>
      </c>
      <c r="G96" s="5" t="s">
        <v>18</v>
      </c>
      <c r="H96" s="5">
        <v>2500</v>
      </c>
      <c r="I96" s="6">
        <v>45046</v>
      </c>
      <c r="J96" s="5"/>
      <c r="K96" s="5"/>
    </row>
    <row r="97" spans="1:11" x14ac:dyDescent="0.25">
      <c r="A97" s="5">
        <f t="shared" si="1"/>
        <v>96</v>
      </c>
      <c r="B97" s="5" t="s">
        <v>11</v>
      </c>
      <c r="C97" s="5">
        <v>10392</v>
      </c>
      <c r="D97" s="5">
        <v>2023</v>
      </c>
      <c r="E97" s="5" t="s">
        <v>39</v>
      </c>
      <c r="F97" s="5" t="s">
        <v>29</v>
      </c>
      <c r="G97" s="5" t="s">
        <v>18</v>
      </c>
      <c r="H97" s="5">
        <v>2500</v>
      </c>
      <c r="I97" s="6">
        <v>45046</v>
      </c>
      <c r="J97" s="5"/>
      <c r="K97" s="5"/>
    </row>
    <row r="98" spans="1:11" x14ac:dyDescent="0.25">
      <c r="A98" s="5">
        <f t="shared" si="1"/>
        <v>97</v>
      </c>
      <c r="B98" s="5" t="s">
        <v>11</v>
      </c>
      <c r="C98" s="5">
        <v>10459</v>
      </c>
      <c r="D98" s="5">
        <v>2023</v>
      </c>
      <c r="E98" s="5" t="s">
        <v>39</v>
      </c>
      <c r="F98" s="5" t="s">
        <v>29</v>
      </c>
      <c r="G98" s="5" t="s">
        <v>18</v>
      </c>
      <c r="H98" s="5">
        <v>2500</v>
      </c>
      <c r="I98" s="6">
        <v>45046</v>
      </c>
      <c r="J98" s="5"/>
      <c r="K98" s="5"/>
    </row>
    <row r="99" spans="1:11" x14ac:dyDescent="0.25">
      <c r="A99" s="5">
        <f t="shared" si="1"/>
        <v>98</v>
      </c>
      <c r="B99" s="5" t="s">
        <v>11</v>
      </c>
      <c r="C99" s="5">
        <v>10494</v>
      </c>
      <c r="D99" s="5">
        <v>2023</v>
      </c>
      <c r="E99" s="5" t="s">
        <v>39</v>
      </c>
      <c r="F99" s="5" t="s">
        <v>29</v>
      </c>
      <c r="G99" s="5" t="s">
        <v>18</v>
      </c>
      <c r="H99" s="5">
        <v>2500</v>
      </c>
      <c r="I99" s="6">
        <v>45046</v>
      </c>
      <c r="J99" s="5"/>
      <c r="K99" s="5"/>
    </row>
    <row r="100" spans="1:11" x14ac:dyDescent="0.25">
      <c r="A100" s="5">
        <f t="shared" si="1"/>
        <v>99</v>
      </c>
      <c r="B100" s="5" t="s">
        <v>11</v>
      </c>
      <c r="C100" s="5">
        <v>10500</v>
      </c>
      <c r="D100" s="5">
        <v>2023</v>
      </c>
      <c r="E100" s="5" t="s">
        <v>39</v>
      </c>
      <c r="F100" s="5" t="s">
        <v>29</v>
      </c>
      <c r="G100" s="5" t="s">
        <v>18</v>
      </c>
      <c r="H100" s="5">
        <v>2500</v>
      </c>
      <c r="I100" s="6">
        <v>45046</v>
      </c>
      <c r="J100" s="5"/>
      <c r="K100" s="5"/>
    </row>
    <row r="101" spans="1:11" x14ac:dyDescent="0.25">
      <c r="A101" s="5">
        <f t="shared" si="1"/>
        <v>100</v>
      </c>
      <c r="B101" s="5" t="s">
        <v>11</v>
      </c>
      <c r="C101" s="5">
        <v>10509</v>
      </c>
      <c r="D101" s="5">
        <v>2023</v>
      </c>
      <c r="E101" s="5" t="s">
        <v>39</v>
      </c>
      <c r="F101" s="5" t="s">
        <v>29</v>
      </c>
      <c r="G101" s="5" t="s">
        <v>18</v>
      </c>
      <c r="H101" s="5">
        <v>2500</v>
      </c>
      <c r="I101" s="6">
        <v>45046</v>
      </c>
      <c r="J101" s="5"/>
      <c r="K101" s="5"/>
    </row>
    <row r="102" spans="1:11" x14ac:dyDescent="0.25">
      <c r="A102" s="5">
        <f t="shared" si="1"/>
        <v>101</v>
      </c>
      <c r="B102" s="5" t="s">
        <v>11</v>
      </c>
      <c r="C102" s="5">
        <v>10511</v>
      </c>
      <c r="D102" s="5">
        <v>2023</v>
      </c>
      <c r="E102" s="5" t="s">
        <v>39</v>
      </c>
      <c r="F102" s="5" t="s">
        <v>29</v>
      </c>
      <c r="G102" s="5" t="s">
        <v>18</v>
      </c>
      <c r="H102" s="5">
        <v>2500</v>
      </c>
      <c r="I102" s="6">
        <v>45046</v>
      </c>
      <c r="J102" s="5"/>
      <c r="K102" s="5"/>
    </row>
    <row r="103" spans="1:11" x14ac:dyDescent="0.25">
      <c r="A103" s="5">
        <f t="shared" si="1"/>
        <v>102</v>
      </c>
      <c r="B103" s="5" t="s">
        <v>11</v>
      </c>
      <c r="C103" s="5">
        <v>10532</v>
      </c>
      <c r="D103" s="5">
        <v>2023</v>
      </c>
      <c r="E103" s="5" t="s">
        <v>39</v>
      </c>
      <c r="F103" s="5" t="s">
        <v>29</v>
      </c>
      <c r="G103" s="5" t="s">
        <v>18</v>
      </c>
      <c r="H103" s="5">
        <v>2500</v>
      </c>
      <c r="I103" s="6">
        <v>45046</v>
      </c>
      <c r="J103" s="5"/>
      <c r="K103" s="5"/>
    </row>
    <row r="104" spans="1:11" x14ac:dyDescent="0.25">
      <c r="A104" s="5">
        <f t="shared" si="1"/>
        <v>103</v>
      </c>
      <c r="B104" s="5" t="s">
        <v>11</v>
      </c>
      <c r="C104" s="5">
        <v>10548</v>
      </c>
      <c r="D104" s="5">
        <v>2023</v>
      </c>
      <c r="E104" s="5" t="s">
        <v>39</v>
      </c>
      <c r="F104" s="5" t="s">
        <v>29</v>
      </c>
      <c r="G104" s="5" t="s">
        <v>20</v>
      </c>
      <c r="H104" s="5">
        <v>2500</v>
      </c>
      <c r="I104" s="6">
        <v>45046</v>
      </c>
      <c r="J104" s="5"/>
      <c r="K104" s="5"/>
    </row>
    <row r="105" spans="1:11" x14ac:dyDescent="0.25">
      <c r="A105" s="5">
        <f t="shared" si="1"/>
        <v>104</v>
      </c>
      <c r="B105" s="5" t="s">
        <v>11</v>
      </c>
      <c r="C105" s="5">
        <v>10556</v>
      </c>
      <c r="D105" s="5">
        <v>2023</v>
      </c>
      <c r="E105" s="5" t="s">
        <v>39</v>
      </c>
      <c r="F105" s="5" t="s">
        <v>29</v>
      </c>
      <c r="G105" s="5" t="s">
        <v>18</v>
      </c>
      <c r="H105" s="5">
        <v>2500</v>
      </c>
      <c r="I105" s="6">
        <v>45046</v>
      </c>
      <c r="J105" s="5"/>
      <c r="K105" s="5"/>
    </row>
    <row r="106" spans="1:11" x14ac:dyDescent="0.25">
      <c r="A106" s="5">
        <f t="shared" si="1"/>
        <v>105</v>
      </c>
      <c r="B106" s="5" t="s">
        <v>11</v>
      </c>
      <c r="C106" s="5">
        <v>10577</v>
      </c>
      <c r="D106" s="5">
        <v>2023</v>
      </c>
      <c r="E106" s="5" t="s">
        <v>39</v>
      </c>
      <c r="F106" s="5" t="s">
        <v>29</v>
      </c>
      <c r="G106" s="5" t="s">
        <v>15</v>
      </c>
      <c r="H106" s="5">
        <v>2500</v>
      </c>
      <c r="I106" s="6">
        <v>45046</v>
      </c>
      <c r="J106" s="5"/>
      <c r="K106" s="5"/>
    </row>
    <row r="107" spans="1:11" x14ac:dyDescent="0.25">
      <c r="A107" s="5">
        <f t="shared" si="1"/>
        <v>106</v>
      </c>
      <c r="B107" s="5" t="s">
        <v>11</v>
      </c>
      <c r="C107" s="5">
        <v>10590</v>
      </c>
      <c r="D107" s="5">
        <v>2023</v>
      </c>
      <c r="E107" s="5" t="s">
        <v>39</v>
      </c>
      <c r="F107" s="5" t="s">
        <v>29</v>
      </c>
      <c r="G107" s="5" t="s">
        <v>18</v>
      </c>
      <c r="H107" s="5">
        <v>2500</v>
      </c>
      <c r="I107" s="6">
        <v>45046</v>
      </c>
      <c r="J107" s="5"/>
      <c r="K107" s="5"/>
    </row>
    <row r="108" spans="1:11" x14ac:dyDescent="0.25">
      <c r="A108" s="5">
        <f t="shared" si="1"/>
        <v>107</v>
      </c>
      <c r="B108" s="5" t="s">
        <v>11</v>
      </c>
      <c r="C108" s="5">
        <v>10594</v>
      </c>
      <c r="D108" s="5">
        <v>2023</v>
      </c>
      <c r="E108" s="5" t="s">
        <v>39</v>
      </c>
      <c r="F108" s="5" t="s">
        <v>29</v>
      </c>
      <c r="G108" s="5" t="s">
        <v>18</v>
      </c>
      <c r="H108" s="5">
        <v>2500</v>
      </c>
      <c r="I108" s="6">
        <v>45046</v>
      </c>
      <c r="J108" s="5"/>
      <c r="K108" s="5"/>
    </row>
    <row r="109" spans="1:11" x14ac:dyDescent="0.25">
      <c r="A109" s="5">
        <f t="shared" si="1"/>
        <v>108</v>
      </c>
      <c r="B109" s="5" t="s">
        <v>11</v>
      </c>
      <c r="C109" s="5">
        <v>10611</v>
      </c>
      <c r="D109" s="5">
        <v>2023</v>
      </c>
      <c r="E109" s="5" t="s">
        <v>39</v>
      </c>
      <c r="F109" s="5" t="s">
        <v>29</v>
      </c>
      <c r="G109" s="5" t="s">
        <v>15</v>
      </c>
      <c r="H109" s="5">
        <v>2500</v>
      </c>
      <c r="I109" s="6">
        <v>45046</v>
      </c>
      <c r="J109" s="5"/>
      <c r="K109" s="5"/>
    </row>
    <row r="110" spans="1:11" x14ac:dyDescent="0.25">
      <c r="A110" s="5">
        <f t="shared" si="1"/>
        <v>109</v>
      </c>
      <c r="B110" s="5" t="s">
        <v>11</v>
      </c>
      <c r="C110" s="5">
        <v>10627</v>
      </c>
      <c r="D110" s="5">
        <v>2023</v>
      </c>
      <c r="E110" s="5" t="s">
        <v>39</v>
      </c>
      <c r="F110" s="5" t="s">
        <v>29</v>
      </c>
      <c r="G110" s="5" t="s">
        <v>18</v>
      </c>
      <c r="H110" s="5">
        <v>2500</v>
      </c>
      <c r="I110" s="6">
        <v>45046</v>
      </c>
      <c r="J110" s="5"/>
      <c r="K110" s="5"/>
    </row>
    <row r="111" spans="1:11" x14ac:dyDescent="0.25">
      <c r="A111" s="5">
        <f t="shared" si="1"/>
        <v>110</v>
      </c>
      <c r="B111" s="5" t="s">
        <v>11</v>
      </c>
      <c r="C111" s="5">
        <v>10781</v>
      </c>
      <c r="D111" s="5">
        <v>2023</v>
      </c>
      <c r="E111" s="5" t="s">
        <v>39</v>
      </c>
      <c r="F111" s="5" t="s">
        <v>29</v>
      </c>
      <c r="G111" s="5" t="s">
        <v>24</v>
      </c>
      <c r="H111" s="5">
        <v>2500</v>
      </c>
      <c r="I111" s="6">
        <v>45046</v>
      </c>
      <c r="J111" s="5"/>
      <c r="K111" s="5"/>
    </row>
    <row r="112" spans="1:11" x14ac:dyDescent="0.25">
      <c r="A112" s="5">
        <f t="shared" si="1"/>
        <v>111</v>
      </c>
      <c r="B112" s="5" t="s">
        <v>11</v>
      </c>
      <c r="C112" s="5">
        <v>10793</v>
      </c>
      <c r="D112" s="5">
        <v>2023</v>
      </c>
      <c r="E112" s="5" t="s">
        <v>39</v>
      </c>
      <c r="F112" s="5" t="s">
        <v>29</v>
      </c>
      <c r="G112" s="5" t="s">
        <v>18</v>
      </c>
      <c r="H112" s="5">
        <v>2500</v>
      </c>
      <c r="I112" s="6">
        <v>45046</v>
      </c>
      <c r="J112" s="5"/>
      <c r="K112" s="5"/>
    </row>
    <row r="113" spans="1:11" x14ac:dyDescent="0.25">
      <c r="A113" s="5">
        <f t="shared" si="1"/>
        <v>112</v>
      </c>
      <c r="B113" s="5" t="s">
        <v>11</v>
      </c>
      <c r="C113" s="5">
        <v>10941</v>
      </c>
      <c r="D113" s="5">
        <v>2023</v>
      </c>
      <c r="E113" s="5" t="s">
        <v>39</v>
      </c>
      <c r="F113" s="5" t="s">
        <v>29</v>
      </c>
      <c r="G113" s="5" t="s">
        <v>17</v>
      </c>
      <c r="H113" s="5">
        <v>2500</v>
      </c>
      <c r="I113" s="6">
        <v>45046</v>
      </c>
      <c r="J113" s="5"/>
      <c r="K113" s="5"/>
    </row>
    <row r="114" spans="1:11" x14ac:dyDescent="0.25">
      <c r="A114" s="5">
        <f t="shared" si="1"/>
        <v>113</v>
      </c>
      <c r="B114" s="5" t="s">
        <v>11</v>
      </c>
      <c r="C114" s="5">
        <v>10960</v>
      </c>
      <c r="D114" s="5">
        <v>2023</v>
      </c>
      <c r="E114" s="5" t="s">
        <v>39</v>
      </c>
      <c r="F114" s="5" t="s">
        <v>29</v>
      </c>
      <c r="G114" s="5" t="s">
        <v>18</v>
      </c>
      <c r="H114" s="5">
        <v>2500</v>
      </c>
      <c r="I114" s="6">
        <v>45046</v>
      </c>
      <c r="J114" s="5"/>
      <c r="K114" s="5"/>
    </row>
    <row r="115" spans="1:11" x14ac:dyDescent="0.25">
      <c r="A115" s="5">
        <f t="shared" si="1"/>
        <v>114</v>
      </c>
      <c r="B115" s="5" t="s">
        <v>11</v>
      </c>
      <c r="C115" s="5">
        <v>10967</v>
      </c>
      <c r="D115" s="5">
        <v>2023</v>
      </c>
      <c r="E115" s="5" t="s">
        <v>39</v>
      </c>
      <c r="F115" s="5" t="s">
        <v>29</v>
      </c>
      <c r="G115" s="5" t="s">
        <v>18</v>
      </c>
      <c r="H115" s="5">
        <v>2500</v>
      </c>
      <c r="I115" s="6">
        <v>45046</v>
      </c>
      <c r="J115" s="5"/>
      <c r="K115" s="5"/>
    </row>
    <row r="116" spans="1:11" x14ac:dyDescent="0.25">
      <c r="A116" s="5">
        <f t="shared" si="1"/>
        <v>115</v>
      </c>
      <c r="B116" s="5" t="s">
        <v>11</v>
      </c>
      <c r="C116" s="5">
        <v>10989</v>
      </c>
      <c r="D116" s="5">
        <v>2023</v>
      </c>
      <c r="E116" s="5" t="s">
        <v>39</v>
      </c>
      <c r="F116" s="5" t="s">
        <v>29</v>
      </c>
      <c r="G116" s="5" t="s">
        <v>16</v>
      </c>
      <c r="H116" s="5">
        <v>2500</v>
      </c>
      <c r="I116" s="6">
        <v>45046</v>
      </c>
      <c r="J116" s="5"/>
      <c r="K116" s="5"/>
    </row>
    <row r="117" spans="1:11" x14ac:dyDescent="0.25">
      <c r="A117" s="5">
        <f t="shared" si="1"/>
        <v>116</v>
      </c>
      <c r="B117" s="5" t="s">
        <v>11</v>
      </c>
      <c r="C117" s="5">
        <v>11010</v>
      </c>
      <c r="D117" s="5">
        <v>2023</v>
      </c>
      <c r="E117" s="5" t="s">
        <v>39</v>
      </c>
      <c r="F117" s="5" t="s">
        <v>29</v>
      </c>
      <c r="G117" s="5" t="s">
        <v>15</v>
      </c>
      <c r="H117" s="5">
        <v>2500</v>
      </c>
      <c r="I117" s="6">
        <v>45046</v>
      </c>
      <c r="J117" s="5"/>
      <c r="K117" s="5"/>
    </row>
    <row r="118" spans="1:11" x14ac:dyDescent="0.25">
      <c r="A118" s="5">
        <f t="shared" si="1"/>
        <v>117</v>
      </c>
      <c r="B118" s="5" t="s">
        <v>11</v>
      </c>
      <c r="C118" s="5">
        <v>11434</v>
      </c>
      <c r="D118" s="5">
        <v>2023</v>
      </c>
      <c r="E118" s="5" t="s">
        <v>39</v>
      </c>
      <c r="F118" s="5" t="s">
        <v>29</v>
      </c>
      <c r="G118" s="5" t="s">
        <v>18</v>
      </c>
      <c r="H118" s="5">
        <v>2500</v>
      </c>
      <c r="I118" s="6">
        <v>45046</v>
      </c>
      <c r="J118" s="5"/>
      <c r="K118" s="5"/>
    </row>
    <row r="119" spans="1:11" x14ac:dyDescent="0.25">
      <c r="A119" s="5">
        <f t="shared" si="1"/>
        <v>118</v>
      </c>
      <c r="B119" s="5" t="s">
        <v>11</v>
      </c>
      <c r="C119" s="5">
        <v>11701</v>
      </c>
      <c r="D119" s="5">
        <v>2023</v>
      </c>
      <c r="E119" s="5" t="s">
        <v>39</v>
      </c>
      <c r="F119" s="5" t="s">
        <v>29</v>
      </c>
      <c r="G119" s="5" t="s">
        <v>15</v>
      </c>
      <c r="H119" s="5">
        <v>2500</v>
      </c>
      <c r="I119" s="6">
        <v>45046</v>
      </c>
      <c r="J119" s="5"/>
      <c r="K119" s="5"/>
    </row>
    <row r="120" spans="1:11" x14ac:dyDescent="0.25">
      <c r="A120" s="5">
        <f t="shared" si="1"/>
        <v>119</v>
      </c>
      <c r="B120" s="5" t="s">
        <v>11</v>
      </c>
      <c r="C120" s="5">
        <v>11805</v>
      </c>
      <c r="D120" s="5">
        <v>2023</v>
      </c>
      <c r="E120" s="5" t="s">
        <v>39</v>
      </c>
      <c r="F120" s="5" t="s">
        <v>29</v>
      </c>
      <c r="G120" s="5" t="s">
        <v>24</v>
      </c>
      <c r="H120" s="5">
        <v>2500</v>
      </c>
      <c r="I120" s="6">
        <v>45046</v>
      </c>
      <c r="J120" s="5"/>
      <c r="K120" s="5"/>
    </row>
    <row r="121" spans="1:11" x14ac:dyDescent="0.25">
      <c r="A121" s="5">
        <f t="shared" si="1"/>
        <v>120</v>
      </c>
      <c r="B121" s="5" t="s">
        <v>11</v>
      </c>
      <c r="C121" s="5">
        <v>11913</v>
      </c>
      <c r="D121" s="5">
        <v>2023</v>
      </c>
      <c r="E121" s="5" t="s">
        <v>39</v>
      </c>
      <c r="F121" s="5" t="s">
        <v>29</v>
      </c>
      <c r="G121" s="5" t="s">
        <v>18</v>
      </c>
      <c r="H121" s="5">
        <v>2500</v>
      </c>
      <c r="I121" s="6">
        <v>45046</v>
      </c>
      <c r="J121" s="5"/>
      <c r="K121" s="5"/>
    </row>
    <row r="122" spans="1:11" x14ac:dyDescent="0.25">
      <c r="A122" s="5">
        <f t="shared" si="1"/>
        <v>121</v>
      </c>
      <c r="B122" s="5" t="s">
        <v>11</v>
      </c>
      <c r="C122" s="5">
        <v>11944</v>
      </c>
      <c r="D122" s="5">
        <v>2023</v>
      </c>
      <c r="E122" s="5" t="s">
        <v>39</v>
      </c>
      <c r="F122" s="5" t="s">
        <v>29</v>
      </c>
      <c r="G122" s="5" t="s">
        <v>18</v>
      </c>
      <c r="H122" s="5">
        <v>2500</v>
      </c>
      <c r="I122" s="6">
        <v>45046</v>
      </c>
      <c r="J122" s="5"/>
      <c r="K122" s="5"/>
    </row>
    <row r="123" spans="1:11" x14ac:dyDescent="0.25">
      <c r="A123" s="5">
        <f t="shared" si="1"/>
        <v>122</v>
      </c>
      <c r="B123" s="5" t="s">
        <v>11</v>
      </c>
      <c r="C123" s="5">
        <v>11969</v>
      </c>
      <c r="D123" s="5">
        <v>2023</v>
      </c>
      <c r="E123" s="5" t="s">
        <v>39</v>
      </c>
      <c r="F123" s="5" t="s">
        <v>29</v>
      </c>
      <c r="G123" s="5" t="s">
        <v>18</v>
      </c>
      <c r="H123" s="5">
        <v>2500</v>
      </c>
      <c r="I123" s="6">
        <v>45046</v>
      </c>
      <c r="J123" s="5"/>
      <c r="K123" s="5"/>
    </row>
    <row r="124" spans="1:11" x14ac:dyDescent="0.25">
      <c r="A124" s="5">
        <f t="shared" si="1"/>
        <v>123</v>
      </c>
      <c r="B124" s="5" t="s">
        <v>11</v>
      </c>
      <c r="C124" s="5">
        <v>11982</v>
      </c>
      <c r="D124" s="5">
        <v>2023</v>
      </c>
      <c r="E124" s="5" t="s">
        <v>39</v>
      </c>
      <c r="F124" s="5" t="s">
        <v>29</v>
      </c>
      <c r="G124" s="5" t="s">
        <v>18</v>
      </c>
      <c r="H124" s="5">
        <v>2500</v>
      </c>
      <c r="I124" s="6">
        <v>45046</v>
      </c>
      <c r="J124" s="5"/>
      <c r="K124" s="5"/>
    </row>
    <row r="125" spans="1:11" x14ac:dyDescent="0.25">
      <c r="A125" s="5">
        <f t="shared" si="1"/>
        <v>124</v>
      </c>
      <c r="B125" s="5" t="s">
        <v>11</v>
      </c>
      <c r="C125" s="5">
        <v>12062</v>
      </c>
      <c r="D125" s="5">
        <v>2023</v>
      </c>
      <c r="E125" s="5" t="s">
        <v>39</v>
      </c>
      <c r="F125" s="5" t="s">
        <v>29</v>
      </c>
      <c r="G125" s="5" t="s">
        <v>18</v>
      </c>
      <c r="H125" s="5">
        <v>2500</v>
      </c>
      <c r="I125" s="6">
        <v>45046</v>
      </c>
      <c r="J125" s="5"/>
      <c r="K125" s="5"/>
    </row>
    <row r="126" spans="1:11" x14ac:dyDescent="0.25">
      <c r="A126" s="5">
        <f t="shared" si="1"/>
        <v>125</v>
      </c>
      <c r="B126" s="5" t="s">
        <v>11</v>
      </c>
      <c r="C126" s="5">
        <v>12063</v>
      </c>
      <c r="D126" s="5">
        <v>2023</v>
      </c>
      <c r="E126" s="5" t="s">
        <v>39</v>
      </c>
      <c r="F126" s="5" t="s">
        <v>29</v>
      </c>
      <c r="G126" s="5" t="s">
        <v>18</v>
      </c>
      <c r="H126" s="5">
        <v>2500</v>
      </c>
      <c r="I126" s="6">
        <v>45046</v>
      </c>
      <c r="J126" s="5"/>
      <c r="K126" s="5"/>
    </row>
    <row r="127" spans="1:11" x14ac:dyDescent="0.25">
      <c r="A127" s="5">
        <f t="shared" si="1"/>
        <v>126</v>
      </c>
      <c r="B127" s="5" t="s">
        <v>11</v>
      </c>
      <c r="C127" s="5">
        <v>12093</v>
      </c>
      <c r="D127" s="5">
        <v>2023</v>
      </c>
      <c r="E127" s="5" t="s">
        <v>39</v>
      </c>
      <c r="F127" s="5" t="s">
        <v>29</v>
      </c>
      <c r="G127" s="5" t="s">
        <v>26</v>
      </c>
      <c r="H127" s="5">
        <v>2500</v>
      </c>
      <c r="I127" s="6">
        <v>45046</v>
      </c>
      <c r="J127" s="5"/>
      <c r="K127" s="5"/>
    </row>
    <row r="128" spans="1:11" x14ac:dyDescent="0.25">
      <c r="A128" s="5">
        <f t="shared" si="1"/>
        <v>127</v>
      </c>
      <c r="B128" s="5" t="s">
        <v>11</v>
      </c>
      <c r="C128" s="5">
        <v>12163</v>
      </c>
      <c r="D128" s="5">
        <v>2023</v>
      </c>
      <c r="E128" s="5" t="s">
        <v>39</v>
      </c>
      <c r="F128" s="5" t="s">
        <v>29</v>
      </c>
      <c r="G128" s="5" t="s">
        <v>15</v>
      </c>
      <c r="H128" s="5">
        <v>2500</v>
      </c>
      <c r="I128" s="6">
        <v>45046</v>
      </c>
      <c r="J128" s="5"/>
      <c r="K128" s="5"/>
    </row>
    <row r="129" spans="1:11" x14ac:dyDescent="0.25">
      <c r="A129" s="5">
        <f t="shared" si="1"/>
        <v>128</v>
      </c>
      <c r="B129" s="5" t="s">
        <v>11</v>
      </c>
      <c r="C129" s="5">
        <v>12201</v>
      </c>
      <c r="D129" s="5">
        <v>2023</v>
      </c>
      <c r="E129" s="5" t="s">
        <v>39</v>
      </c>
      <c r="F129" s="5" t="s">
        <v>29</v>
      </c>
      <c r="G129" s="5" t="s">
        <v>18</v>
      </c>
      <c r="H129" s="5">
        <v>2500</v>
      </c>
      <c r="I129" s="6">
        <v>45046</v>
      </c>
      <c r="J129" s="5"/>
      <c r="K129" s="5"/>
    </row>
    <row r="130" spans="1:11" x14ac:dyDescent="0.25">
      <c r="A130" s="5">
        <f t="shared" si="1"/>
        <v>129</v>
      </c>
      <c r="B130" s="5" t="s">
        <v>11</v>
      </c>
      <c r="C130" s="5">
        <v>12260</v>
      </c>
      <c r="D130" s="5">
        <v>2023</v>
      </c>
      <c r="E130" s="5" t="s">
        <v>39</v>
      </c>
      <c r="F130" s="5" t="s">
        <v>29</v>
      </c>
      <c r="G130" s="5" t="s">
        <v>18</v>
      </c>
      <c r="H130" s="5">
        <v>2500</v>
      </c>
      <c r="I130" s="6">
        <v>45046</v>
      </c>
      <c r="J130" s="5"/>
      <c r="K130" s="5"/>
    </row>
    <row r="131" spans="1:11" x14ac:dyDescent="0.25">
      <c r="A131" s="5">
        <f t="shared" si="1"/>
        <v>130</v>
      </c>
      <c r="B131" s="5" t="s">
        <v>11</v>
      </c>
      <c r="C131" s="5">
        <v>12283</v>
      </c>
      <c r="D131" s="5">
        <v>2023</v>
      </c>
      <c r="E131" s="5" t="s">
        <v>39</v>
      </c>
      <c r="F131" s="5" t="s">
        <v>29</v>
      </c>
      <c r="G131" s="5" t="s">
        <v>13</v>
      </c>
      <c r="H131" s="5">
        <v>2500</v>
      </c>
      <c r="I131" s="6">
        <v>45046</v>
      </c>
      <c r="J131" s="5"/>
      <c r="K131" s="5"/>
    </row>
    <row r="132" spans="1:11" x14ac:dyDescent="0.25">
      <c r="A132" s="5">
        <f t="shared" ref="A132:A136" si="2">A131+1</f>
        <v>131</v>
      </c>
      <c r="B132" s="5" t="s">
        <v>11</v>
      </c>
      <c r="C132" s="5">
        <v>12296</v>
      </c>
      <c r="D132" s="5">
        <v>2023</v>
      </c>
      <c r="E132" s="5" t="s">
        <v>39</v>
      </c>
      <c r="F132" s="5" t="s">
        <v>29</v>
      </c>
      <c r="G132" s="5" t="s">
        <v>18</v>
      </c>
      <c r="H132" s="5">
        <v>2500</v>
      </c>
      <c r="I132" s="6">
        <v>45046</v>
      </c>
      <c r="J132" s="5"/>
      <c r="K132" s="5"/>
    </row>
    <row r="133" spans="1:11" x14ac:dyDescent="0.25">
      <c r="A133" s="5">
        <f t="shared" si="2"/>
        <v>132</v>
      </c>
      <c r="B133" s="5" t="s">
        <v>11</v>
      </c>
      <c r="C133" s="5">
        <v>12386</v>
      </c>
      <c r="D133" s="5">
        <v>2023</v>
      </c>
      <c r="E133" s="5" t="s">
        <v>39</v>
      </c>
      <c r="F133" s="5" t="s">
        <v>29</v>
      </c>
      <c r="G133" s="5" t="s">
        <v>18</v>
      </c>
      <c r="H133" s="5">
        <v>2500</v>
      </c>
      <c r="I133" s="6">
        <v>45046</v>
      </c>
      <c r="J133" s="5"/>
      <c r="K133" s="5"/>
    </row>
    <row r="134" spans="1:11" x14ac:dyDescent="0.25">
      <c r="A134" s="5">
        <f t="shared" si="2"/>
        <v>133</v>
      </c>
      <c r="B134" s="5" t="s">
        <v>11</v>
      </c>
      <c r="C134" s="5">
        <v>12393</v>
      </c>
      <c r="D134" s="5">
        <v>2023</v>
      </c>
      <c r="E134" s="5" t="s">
        <v>39</v>
      </c>
      <c r="F134" s="5" t="s">
        <v>29</v>
      </c>
      <c r="G134" s="5" t="s">
        <v>18</v>
      </c>
      <c r="H134" s="5">
        <v>2500</v>
      </c>
      <c r="I134" s="6">
        <v>45046</v>
      </c>
      <c r="J134" s="5"/>
      <c r="K134" s="5"/>
    </row>
    <row r="135" spans="1:11" x14ac:dyDescent="0.25">
      <c r="A135" s="5">
        <f t="shared" si="2"/>
        <v>134</v>
      </c>
      <c r="B135" s="5" t="s">
        <v>11</v>
      </c>
      <c r="C135" s="5">
        <v>12406</v>
      </c>
      <c r="D135" s="5">
        <v>2023</v>
      </c>
      <c r="E135" s="5" t="s">
        <v>39</v>
      </c>
      <c r="F135" s="5" t="s">
        <v>29</v>
      </c>
      <c r="G135" s="5" t="s">
        <v>13</v>
      </c>
      <c r="H135" s="5">
        <v>2500</v>
      </c>
      <c r="I135" s="6">
        <v>45046</v>
      </c>
      <c r="J135" s="5"/>
      <c r="K135" s="5"/>
    </row>
    <row r="136" spans="1:11" x14ac:dyDescent="0.25">
      <c r="A136" s="5">
        <f t="shared" si="2"/>
        <v>135</v>
      </c>
      <c r="B136" s="5" t="s">
        <v>11</v>
      </c>
      <c r="C136" s="5">
        <v>12456</v>
      </c>
      <c r="D136" s="5">
        <v>2023</v>
      </c>
      <c r="E136" s="5" t="s">
        <v>39</v>
      </c>
      <c r="F136" s="5" t="s">
        <v>29</v>
      </c>
      <c r="G136" s="5" t="s">
        <v>18</v>
      </c>
      <c r="H136" s="5">
        <v>2500</v>
      </c>
      <c r="I136" s="6">
        <v>45046</v>
      </c>
      <c r="J136" s="5"/>
      <c r="K136" s="5"/>
    </row>
  </sheetData>
  <sortState ref="A2:K136">
    <sortCondition ref="D2:D136"/>
    <sortCondition ref="C2:C136"/>
  </sortState>
  <conditionalFormatting sqref="C115:C125">
    <cfRule type="duplicateValues" dxfId="321" priority="2"/>
  </conditionalFormatting>
  <conditionalFormatting sqref="C2:C113">
    <cfRule type="duplicateValues" dxfId="32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workbookViewId="0">
      <selection activeCell="G15" sqref="G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20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10">
        <v>1</v>
      </c>
      <c r="B2" s="11" t="s">
        <v>11</v>
      </c>
      <c r="C2" s="11">
        <v>33425</v>
      </c>
      <c r="D2" s="11">
        <v>2010</v>
      </c>
      <c r="E2" s="11" t="s">
        <v>39</v>
      </c>
      <c r="F2" s="11" t="s">
        <v>28</v>
      </c>
      <c r="G2" s="11" t="s">
        <v>13</v>
      </c>
      <c r="H2" s="11">
        <v>5000</v>
      </c>
      <c r="I2" s="35">
        <v>45046</v>
      </c>
      <c r="J2" s="11"/>
      <c r="K2" s="12"/>
    </row>
    <row r="3" spans="1:11" x14ac:dyDescent="0.25">
      <c r="A3" s="4">
        <f>A2+1</f>
        <v>2</v>
      </c>
      <c r="B3" s="5" t="s">
        <v>11</v>
      </c>
      <c r="C3" s="5">
        <v>24170</v>
      </c>
      <c r="D3" s="5">
        <v>2013</v>
      </c>
      <c r="E3" s="5" t="s">
        <v>39</v>
      </c>
      <c r="F3" s="5" t="s">
        <v>38</v>
      </c>
      <c r="G3" s="5" t="s">
        <v>13</v>
      </c>
      <c r="H3" s="5">
        <v>10000</v>
      </c>
      <c r="I3" s="13">
        <v>45046</v>
      </c>
      <c r="J3" s="5"/>
      <c r="K3" s="14"/>
    </row>
    <row r="4" spans="1:11" x14ac:dyDescent="0.25">
      <c r="A4" s="4">
        <f t="shared" ref="A4:A7" si="0">A3+1</f>
        <v>3</v>
      </c>
      <c r="B4" s="5" t="s">
        <v>11</v>
      </c>
      <c r="C4" s="5">
        <v>28426</v>
      </c>
      <c r="D4" s="5">
        <v>2022</v>
      </c>
      <c r="E4" s="5" t="s">
        <v>39</v>
      </c>
      <c r="F4" s="5" t="s">
        <v>28</v>
      </c>
      <c r="G4" s="5" t="s">
        <v>13</v>
      </c>
      <c r="H4" s="5">
        <v>5000</v>
      </c>
      <c r="I4" s="13">
        <v>45046</v>
      </c>
      <c r="J4" s="5"/>
      <c r="K4" s="14"/>
    </row>
    <row r="5" spans="1:11" x14ac:dyDescent="0.25">
      <c r="A5" s="4">
        <f t="shared" si="0"/>
        <v>4</v>
      </c>
      <c r="B5" s="5" t="s">
        <v>11</v>
      </c>
      <c r="C5" s="5">
        <v>9972</v>
      </c>
      <c r="D5" s="5">
        <v>2023</v>
      </c>
      <c r="E5" s="5" t="s">
        <v>39</v>
      </c>
      <c r="F5" s="5" t="s">
        <v>29</v>
      </c>
      <c r="G5" s="5" t="s">
        <v>13</v>
      </c>
      <c r="H5" s="5">
        <v>2500</v>
      </c>
      <c r="I5" s="13">
        <v>45046</v>
      </c>
      <c r="J5" s="5"/>
      <c r="K5" s="14"/>
    </row>
    <row r="6" spans="1:11" x14ac:dyDescent="0.25">
      <c r="A6" s="4">
        <f t="shared" si="0"/>
        <v>5</v>
      </c>
      <c r="B6" s="5" t="s">
        <v>11</v>
      </c>
      <c r="C6" s="5">
        <v>12283</v>
      </c>
      <c r="D6" s="5">
        <v>2023</v>
      </c>
      <c r="E6" s="5" t="s">
        <v>39</v>
      </c>
      <c r="F6" s="5" t="s">
        <v>29</v>
      </c>
      <c r="G6" s="5" t="s">
        <v>13</v>
      </c>
      <c r="H6" s="5">
        <v>2500</v>
      </c>
      <c r="I6" s="13">
        <v>45046</v>
      </c>
      <c r="J6" s="5"/>
      <c r="K6" s="14"/>
    </row>
    <row r="7" spans="1:11" x14ac:dyDescent="0.25">
      <c r="A7" s="15">
        <f t="shared" si="0"/>
        <v>6</v>
      </c>
      <c r="B7" s="16" t="s">
        <v>11</v>
      </c>
      <c r="C7" s="16">
        <v>12406</v>
      </c>
      <c r="D7" s="16">
        <v>2023</v>
      </c>
      <c r="E7" s="16" t="s">
        <v>39</v>
      </c>
      <c r="F7" s="16" t="s">
        <v>29</v>
      </c>
      <c r="G7" s="16" t="s">
        <v>13</v>
      </c>
      <c r="H7" s="16">
        <v>2500</v>
      </c>
      <c r="I7" s="17">
        <v>45046</v>
      </c>
      <c r="J7" s="16"/>
      <c r="K7" s="18"/>
    </row>
    <row r="8" spans="1:11" ht="15.75" thickBot="1" x14ac:dyDescent="0.3">
      <c r="A8" s="48" t="s">
        <v>43</v>
      </c>
      <c r="B8" s="49"/>
      <c r="C8" s="49"/>
      <c r="D8" s="49"/>
      <c r="E8" s="49"/>
      <c r="F8" s="49"/>
      <c r="G8" s="50"/>
      <c r="H8" s="31">
        <f>SUBTOTAL(109,Table9[AMOUNT])</f>
        <v>27500</v>
      </c>
      <c r="I8" s="32"/>
      <c r="J8" s="32"/>
      <c r="K8" s="33"/>
    </row>
  </sheetData>
  <mergeCells count="1">
    <mergeCell ref="A8:G8"/>
  </mergeCells>
  <pageMargins left="0.7" right="0.7" top="0.75" bottom="0.75" header="0.3" footer="0.3"/>
  <pageSetup scale="78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activeCell="I20" sqref="I2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37">
        <v>1</v>
      </c>
      <c r="B2" s="38" t="s">
        <v>33</v>
      </c>
      <c r="C2" s="38">
        <v>838</v>
      </c>
      <c r="D2" s="38">
        <v>2008</v>
      </c>
      <c r="E2" s="38" t="s">
        <v>39</v>
      </c>
      <c r="F2" s="38" t="s">
        <v>28</v>
      </c>
      <c r="G2" s="38" t="s">
        <v>17</v>
      </c>
      <c r="H2" s="38">
        <v>5000</v>
      </c>
      <c r="I2" s="39">
        <v>45046</v>
      </c>
      <c r="J2" s="38"/>
      <c r="K2" s="40"/>
    </row>
    <row r="3" spans="1:11" x14ac:dyDescent="0.25">
      <c r="A3" s="25">
        <f>A2+1</f>
        <v>2</v>
      </c>
      <c r="B3" s="5" t="s">
        <v>11</v>
      </c>
      <c r="C3" s="5">
        <v>1779</v>
      </c>
      <c r="D3" s="5">
        <v>2022</v>
      </c>
      <c r="E3" s="5" t="s">
        <v>39</v>
      </c>
      <c r="F3" s="5" t="s">
        <v>28</v>
      </c>
      <c r="G3" s="5" t="s">
        <v>17</v>
      </c>
      <c r="H3" s="5">
        <v>5000</v>
      </c>
      <c r="I3" s="13">
        <v>45046</v>
      </c>
      <c r="J3" s="5"/>
      <c r="K3" s="26"/>
    </row>
    <row r="4" spans="1:11" x14ac:dyDescent="0.25">
      <c r="A4" s="25">
        <f t="shared" ref="A4:A14" si="0">A3+1</f>
        <v>3</v>
      </c>
      <c r="B4" s="5" t="s">
        <v>11</v>
      </c>
      <c r="C4" s="5">
        <v>2656</v>
      </c>
      <c r="D4" s="5">
        <v>2022</v>
      </c>
      <c r="E4" s="5" t="s">
        <v>39</v>
      </c>
      <c r="F4" s="5" t="s">
        <v>28</v>
      </c>
      <c r="G4" s="5" t="s">
        <v>17</v>
      </c>
      <c r="H4" s="5">
        <v>5000</v>
      </c>
      <c r="I4" s="13">
        <v>45046</v>
      </c>
      <c r="J4" s="5"/>
      <c r="K4" s="26"/>
    </row>
    <row r="5" spans="1:11" x14ac:dyDescent="0.25">
      <c r="A5" s="25">
        <f t="shared" si="0"/>
        <v>4</v>
      </c>
      <c r="B5" s="5" t="s">
        <v>11</v>
      </c>
      <c r="C5" s="5">
        <v>44955</v>
      </c>
      <c r="D5" s="5">
        <v>2022</v>
      </c>
      <c r="E5" s="5" t="s">
        <v>39</v>
      </c>
      <c r="F5" s="5" t="s">
        <v>28</v>
      </c>
      <c r="G5" s="5" t="s">
        <v>17</v>
      </c>
      <c r="H5" s="5">
        <v>5000</v>
      </c>
      <c r="I5" s="13">
        <v>45046</v>
      </c>
      <c r="J5" s="5"/>
      <c r="K5" s="26"/>
    </row>
    <row r="6" spans="1:11" x14ac:dyDescent="0.25">
      <c r="A6" s="25">
        <f t="shared" si="0"/>
        <v>5</v>
      </c>
      <c r="B6" s="5" t="s">
        <v>11</v>
      </c>
      <c r="C6" s="5">
        <v>458</v>
      </c>
      <c r="D6" s="5">
        <v>2023</v>
      </c>
      <c r="E6" s="5" t="s">
        <v>39</v>
      </c>
      <c r="F6" s="5" t="s">
        <v>21</v>
      </c>
      <c r="G6" s="5" t="s">
        <v>17</v>
      </c>
      <c r="H6" s="5">
        <v>10000</v>
      </c>
      <c r="I6" s="13">
        <v>45046</v>
      </c>
      <c r="J6" s="5"/>
      <c r="K6" s="26"/>
    </row>
    <row r="7" spans="1:11" x14ac:dyDescent="0.25">
      <c r="A7" s="25">
        <f t="shared" si="0"/>
        <v>6</v>
      </c>
      <c r="B7" s="5" t="s">
        <v>11</v>
      </c>
      <c r="C7" s="5">
        <v>459</v>
      </c>
      <c r="D7" s="5">
        <v>2023</v>
      </c>
      <c r="E7" s="5" t="s">
        <v>39</v>
      </c>
      <c r="F7" s="5" t="s">
        <v>21</v>
      </c>
      <c r="G7" s="5" t="s">
        <v>17</v>
      </c>
      <c r="H7" s="5">
        <v>10000</v>
      </c>
      <c r="I7" s="13">
        <v>45046</v>
      </c>
      <c r="J7" s="5"/>
      <c r="K7" s="26"/>
    </row>
    <row r="8" spans="1:11" x14ac:dyDescent="0.25">
      <c r="A8" s="25">
        <f t="shared" si="0"/>
        <v>7</v>
      </c>
      <c r="B8" s="5" t="s">
        <v>11</v>
      </c>
      <c r="C8" s="5">
        <v>463</v>
      </c>
      <c r="D8" s="5">
        <v>2023</v>
      </c>
      <c r="E8" s="5" t="s">
        <v>39</v>
      </c>
      <c r="F8" s="5" t="s">
        <v>21</v>
      </c>
      <c r="G8" s="5" t="s">
        <v>17</v>
      </c>
      <c r="H8" s="5">
        <v>10000</v>
      </c>
      <c r="I8" s="13">
        <v>45046</v>
      </c>
      <c r="J8" s="5"/>
      <c r="K8" s="26"/>
    </row>
    <row r="9" spans="1:11" x14ac:dyDescent="0.25">
      <c r="A9" s="25">
        <f t="shared" si="0"/>
        <v>8</v>
      </c>
      <c r="B9" s="5" t="s">
        <v>23</v>
      </c>
      <c r="C9" s="5">
        <v>656</v>
      </c>
      <c r="D9" s="5">
        <v>2023</v>
      </c>
      <c r="E9" s="5" t="s">
        <v>39</v>
      </c>
      <c r="F9" s="5" t="s">
        <v>21</v>
      </c>
      <c r="G9" s="5" t="s">
        <v>17</v>
      </c>
      <c r="H9" s="5">
        <v>10000</v>
      </c>
      <c r="I9" s="13">
        <v>45046</v>
      </c>
      <c r="J9" s="5"/>
      <c r="K9" s="26"/>
    </row>
    <row r="10" spans="1:11" x14ac:dyDescent="0.25">
      <c r="A10" s="25">
        <f t="shared" si="0"/>
        <v>9</v>
      </c>
      <c r="B10" s="5" t="s">
        <v>11</v>
      </c>
      <c r="C10" s="5">
        <v>2343</v>
      </c>
      <c r="D10" s="5">
        <v>2023</v>
      </c>
      <c r="E10" s="5" t="s">
        <v>39</v>
      </c>
      <c r="F10" s="5" t="s">
        <v>21</v>
      </c>
      <c r="G10" s="5" t="s">
        <v>17</v>
      </c>
      <c r="H10" s="5">
        <v>10000</v>
      </c>
      <c r="I10" s="13">
        <v>45046</v>
      </c>
      <c r="J10" s="5"/>
      <c r="K10" s="26"/>
    </row>
    <row r="11" spans="1:11" x14ac:dyDescent="0.25">
      <c r="A11" s="25">
        <f t="shared" si="0"/>
        <v>10</v>
      </c>
      <c r="B11" s="5" t="s">
        <v>11</v>
      </c>
      <c r="C11" s="5">
        <v>5336</v>
      </c>
      <c r="D11" s="5">
        <v>2023</v>
      </c>
      <c r="E11" s="5" t="s">
        <v>39</v>
      </c>
      <c r="F11" s="5" t="s">
        <v>21</v>
      </c>
      <c r="G11" s="5" t="s">
        <v>17</v>
      </c>
      <c r="H11" s="5">
        <v>10000</v>
      </c>
      <c r="I11" s="13">
        <v>45046</v>
      </c>
      <c r="J11" s="5"/>
      <c r="K11" s="26"/>
    </row>
    <row r="12" spans="1:11" x14ac:dyDescent="0.25">
      <c r="A12" s="25">
        <f t="shared" si="0"/>
        <v>11</v>
      </c>
      <c r="B12" s="5" t="s">
        <v>11</v>
      </c>
      <c r="C12" s="5">
        <v>5396</v>
      </c>
      <c r="D12" s="5">
        <v>2023</v>
      </c>
      <c r="E12" s="5" t="s">
        <v>39</v>
      </c>
      <c r="F12" s="5" t="s">
        <v>29</v>
      </c>
      <c r="G12" s="5" t="s">
        <v>17</v>
      </c>
      <c r="H12" s="5">
        <v>2500</v>
      </c>
      <c r="I12" s="13">
        <v>45046</v>
      </c>
      <c r="J12" s="5"/>
      <c r="K12" s="26"/>
    </row>
    <row r="13" spans="1:11" x14ac:dyDescent="0.25">
      <c r="A13" s="25">
        <f t="shared" si="0"/>
        <v>12</v>
      </c>
      <c r="B13" s="5" t="s">
        <v>11</v>
      </c>
      <c r="C13" s="5">
        <v>7910</v>
      </c>
      <c r="D13" s="5">
        <v>2023</v>
      </c>
      <c r="E13" s="5" t="s">
        <v>39</v>
      </c>
      <c r="F13" s="5" t="s">
        <v>29</v>
      </c>
      <c r="G13" s="5" t="s">
        <v>17</v>
      </c>
      <c r="H13" s="5">
        <v>2500</v>
      </c>
      <c r="I13" s="13">
        <v>45046</v>
      </c>
      <c r="J13" s="5"/>
      <c r="K13" s="26"/>
    </row>
    <row r="14" spans="1:11" ht="15.75" thickBot="1" x14ac:dyDescent="0.3">
      <c r="A14" s="27">
        <f t="shared" si="0"/>
        <v>13</v>
      </c>
      <c r="B14" s="28" t="s">
        <v>11</v>
      </c>
      <c r="C14" s="28">
        <v>10941</v>
      </c>
      <c r="D14" s="28">
        <v>2023</v>
      </c>
      <c r="E14" s="28" t="s">
        <v>39</v>
      </c>
      <c r="F14" s="28" t="s">
        <v>29</v>
      </c>
      <c r="G14" s="28" t="s">
        <v>17</v>
      </c>
      <c r="H14" s="28">
        <v>2500</v>
      </c>
      <c r="I14" s="29">
        <v>45046</v>
      </c>
      <c r="J14" s="28"/>
      <c r="K14" s="30"/>
    </row>
    <row r="15" spans="1:11" ht="15.75" thickBot="1" x14ac:dyDescent="0.3">
      <c r="A15" s="48" t="s">
        <v>43</v>
      </c>
      <c r="B15" s="49"/>
      <c r="C15" s="49"/>
      <c r="D15" s="49"/>
      <c r="E15" s="49"/>
      <c r="F15" s="49"/>
      <c r="G15" s="50"/>
      <c r="H15" s="31">
        <f>SUBTOTAL(109,Table10[AMOUNT])</f>
        <v>87500</v>
      </c>
      <c r="I15" s="32"/>
      <c r="J15" s="32"/>
      <c r="K15" s="33"/>
    </row>
  </sheetData>
  <mergeCells count="1">
    <mergeCell ref="A15:G15"/>
  </mergeCells>
  <pageMargins left="0.7" right="0.7" top="0.75" bottom="0.75" header="0.3" footer="0.3"/>
  <pageSetup scale="79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tabSelected="1" workbookViewId="0">
      <selection activeCell="G20" sqref="G2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42578125" bestFit="1" customWidth="1"/>
    <col min="8" max="8" width="9.42578125" bestFit="1" customWidth="1"/>
    <col min="9" max="9" width="10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4">
        <v>1</v>
      </c>
      <c r="B2" s="5" t="s">
        <v>11</v>
      </c>
      <c r="C2" s="5">
        <v>9640</v>
      </c>
      <c r="D2" s="5">
        <v>2006</v>
      </c>
      <c r="E2" s="5" t="s">
        <v>39</v>
      </c>
      <c r="F2" s="5" t="s">
        <v>28</v>
      </c>
      <c r="G2" s="5" t="s">
        <v>36</v>
      </c>
      <c r="H2" s="5">
        <v>5000</v>
      </c>
      <c r="I2" s="13">
        <v>45046</v>
      </c>
      <c r="J2" s="5"/>
      <c r="K2" s="14"/>
    </row>
    <row r="3" spans="1:11" x14ac:dyDescent="0.25">
      <c r="A3" s="15">
        <v>2</v>
      </c>
      <c r="B3" s="16" t="s">
        <v>11</v>
      </c>
      <c r="C3" s="16">
        <v>21861</v>
      </c>
      <c r="D3" s="16">
        <v>2012</v>
      </c>
      <c r="E3" s="16" t="s">
        <v>39</v>
      </c>
      <c r="F3" s="16" t="s">
        <v>28</v>
      </c>
      <c r="G3" s="16" t="s">
        <v>36</v>
      </c>
      <c r="H3" s="16">
        <v>5000</v>
      </c>
      <c r="I3" s="17">
        <v>45046</v>
      </c>
      <c r="J3" s="16"/>
      <c r="K3" s="18"/>
    </row>
    <row r="4" spans="1:11" ht="15.75" thickBot="1" x14ac:dyDescent="0.3">
      <c r="A4" s="48" t="s">
        <v>43</v>
      </c>
      <c r="B4" s="49"/>
      <c r="C4" s="49"/>
      <c r="D4" s="49"/>
      <c r="E4" s="49"/>
      <c r="F4" s="49"/>
      <c r="G4" s="50"/>
      <c r="H4" s="31">
        <f>SUBTOTAL(109,Table20[AMOUNT])</f>
        <v>10000</v>
      </c>
      <c r="I4" s="32"/>
      <c r="J4" s="32"/>
      <c r="K4" s="33"/>
    </row>
  </sheetData>
  <mergeCells count="1">
    <mergeCell ref="A4:G4"/>
  </mergeCells>
  <pageMargins left="0.7" right="0.7" top="0.75" bottom="0.75" header="0.3" footer="0.3"/>
  <pageSetup scale="86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H2" sqref="H2:H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9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4">
        <v>1</v>
      </c>
      <c r="B2" s="5" t="s">
        <v>11</v>
      </c>
      <c r="C2" s="5">
        <v>29279</v>
      </c>
      <c r="D2" s="5">
        <v>2009</v>
      </c>
      <c r="E2" s="5" t="s">
        <v>39</v>
      </c>
      <c r="F2" s="5" t="s">
        <v>21</v>
      </c>
      <c r="G2" s="5" t="s">
        <v>15</v>
      </c>
      <c r="H2" s="5">
        <v>10000</v>
      </c>
      <c r="I2" s="13">
        <v>45046</v>
      </c>
      <c r="J2" s="5"/>
      <c r="K2" s="14"/>
    </row>
    <row r="3" spans="1:11" x14ac:dyDescent="0.25">
      <c r="A3" s="4">
        <f>A2+1</f>
        <v>2</v>
      </c>
      <c r="B3" s="5" t="s">
        <v>11</v>
      </c>
      <c r="C3" s="5">
        <v>12</v>
      </c>
      <c r="D3" s="5">
        <v>2010</v>
      </c>
      <c r="E3" s="5" t="s">
        <v>39</v>
      </c>
      <c r="F3" s="5" t="s">
        <v>21</v>
      </c>
      <c r="G3" s="5" t="s">
        <v>15</v>
      </c>
      <c r="H3" s="5">
        <v>10000</v>
      </c>
      <c r="I3" s="13">
        <v>45046</v>
      </c>
      <c r="J3" s="5"/>
      <c r="K3" s="14"/>
    </row>
    <row r="4" spans="1:11" x14ac:dyDescent="0.25">
      <c r="A4" s="4">
        <f t="shared" ref="A4:A13" si="0">A3+1</f>
        <v>3</v>
      </c>
      <c r="B4" s="5" t="s">
        <v>11</v>
      </c>
      <c r="C4" s="5">
        <v>3912</v>
      </c>
      <c r="D4" s="5">
        <v>2023</v>
      </c>
      <c r="E4" s="5" t="s">
        <v>39</v>
      </c>
      <c r="F4" s="5" t="s">
        <v>29</v>
      </c>
      <c r="G4" s="5" t="s">
        <v>15</v>
      </c>
      <c r="H4" s="5">
        <v>2500</v>
      </c>
      <c r="I4" s="13">
        <v>45046</v>
      </c>
      <c r="J4" s="5"/>
      <c r="K4" s="14"/>
    </row>
    <row r="5" spans="1:11" x14ac:dyDescent="0.25">
      <c r="A5" s="4">
        <f t="shared" si="0"/>
        <v>4</v>
      </c>
      <c r="B5" s="5" t="s">
        <v>11</v>
      </c>
      <c r="C5" s="5">
        <v>9556</v>
      </c>
      <c r="D5" s="5">
        <v>2023</v>
      </c>
      <c r="E5" s="5" t="s">
        <v>39</v>
      </c>
      <c r="F5" s="5" t="s">
        <v>29</v>
      </c>
      <c r="G5" s="5" t="s">
        <v>15</v>
      </c>
      <c r="H5" s="5">
        <v>2500</v>
      </c>
      <c r="I5" s="13">
        <v>45046</v>
      </c>
      <c r="J5" s="5"/>
      <c r="K5" s="14"/>
    </row>
    <row r="6" spans="1:11" x14ac:dyDescent="0.25">
      <c r="A6" s="4">
        <f t="shared" si="0"/>
        <v>5</v>
      </c>
      <c r="B6" s="5" t="s">
        <v>11</v>
      </c>
      <c r="C6" s="5">
        <v>9747</v>
      </c>
      <c r="D6" s="5">
        <v>2023</v>
      </c>
      <c r="E6" s="5" t="s">
        <v>39</v>
      </c>
      <c r="F6" s="5" t="s">
        <v>29</v>
      </c>
      <c r="G6" s="5" t="s">
        <v>15</v>
      </c>
      <c r="H6" s="5">
        <v>2500</v>
      </c>
      <c r="I6" s="13">
        <v>45046</v>
      </c>
      <c r="J6" s="5"/>
      <c r="K6" s="14"/>
    </row>
    <row r="7" spans="1:11" x14ac:dyDescent="0.25">
      <c r="A7" s="4">
        <f t="shared" si="0"/>
        <v>6</v>
      </c>
      <c r="B7" s="5" t="s">
        <v>11</v>
      </c>
      <c r="C7" s="5">
        <v>9903</v>
      </c>
      <c r="D7" s="5">
        <v>2023</v>
      </c>
      <c r="E7" s="5" t="s">
        <v>39</v>
      </c>
      <c r="F7" s="5" t="s">
        <v>29</v>
      </c>
      <c r="G7" s="5" t="s">
        <v>15</v>
      </c>
      <c r="H7" s="5">
        <v>2500</v>
      </c>
      <c r="I7" s="13">
        <v>45046</v>
      </c>
      <c r="J7" s="5"/>
      <c r="K7" s="14"/>
    </row>
    <row r="8" spans="1:11" x14ac:dyDescent="0.25">
      <c r="A8" s="4">
        <f t="shared" si="0"/>
        <v>7</v>
      </c>
      <c r="B8" s="5" t="s">
        <v>11</v>
      </c>
      <c r="C8" s="5">
        <v>9969</v>
      </c>
      <c r="D8" s="5">
        <v>2023</v>
      </c>
      <c r="E8" s="5" t="s">
        <v>39</v>
      </c>
      <c r="F8" s="5" t="s">
        <v>29</v>
      </c>
      <c r="G8" s="5" t="s">
        <v>15</v>
      </c>
      <c r="H8" s="5">
        <v>2500</v>
      </c>
      <c r="I8" s="13">
        <v>45046</v>
      </c>
      <c r="J8" s="5"/>
      <c r="K8" s="14"/>
    </row>
    <row r="9" spans="1:11" x14ac:dyDescent="0.25">
      <c r="A9" s="4">
        <f t="shared" si="0"/>
        <v>8</v>
      </c>
      <c r="B9" s="5" t="s">
        <v>11</v>
      </c>
      <c r="C9" s="5">
        <v>10577</v>
      </c>
      <c r="D9" s="5">
        <v>2023</v>
      </c>
      <c r="E9" s="5" t="s">
        <v>39</v>
      </c>
      <c r="F9" s="5" t="s">
        <v>29</v>
      </c>
      <c r="G9" s="5" t="s">
        <v>15</v>
      </c>
      <c r="H9" s="5">
        <v>2500</v>
      </c>
      <c r="I9" s="13">
        <v>45046</v>
      </c>
      <c r="J9" s="5"/>
      <c r="K9" s="14"/>
    </row>
    <row r="10" spans="1:11" x14ac:dyDescent="0.25">
      <c r="A10" s="4">
        <f t="shared" si="0"/>
        <v>9</v>
      </c>
      <c r="B10" s="5" t="s">
        <v>11</v>
      </c>
      <c r="C10" s="5">
        <v>10611</v>
      </c>
      <c r="D10" s="5">
        <v>2023</v>
      </c>
      <c r="E10" s="5" t="s">
        <v>39</v>
      </c>
      <c r="F10" s="5" t="s">
        <v>29</v>
      </c>
      <c r="G10" s="5" t="s">
        <v>15</v>
      </c>
      <c r="H10" s="5">
        <v>2500</v>
      </c>
      <c r="I10" s="13">
        <v>45046</v>
      </c>
      <c r="J10" s="5"/>
      <c r="K10" s="14"/>
    </row>
    <row r="11" spans="1:11" x14ac:dyDescent="0.25">
      <c r="A11" s="4">
        <f t="shared" si="0"/>
        <v>10</v>
      </c>
      <c r="B11" s="5" t="s">
        <v>11</v>
      </c>
      <c r="C11" s="5">
        <v>11010</v>
      </c>
      <c r="D11" s="5">
        <v>2023</v>
      </c>
      <c r="E11" s="5" t="s">
        <v>39</v>
      </c>
      <c r="F11" s="5" t="s">
        <v>29</v>
      </c>
      <c r="G11" s="5" t="s">
        <v>15</v>
      </c>
      <c r="H11" s="5">
        <v>2500</v>
      </c>
      <c r="I11" s="13">
        <v>45046</v>
      </c>
      <c r="J11" s="5"/>
      <c r="K11" s="14"/>
    </row>
    <row r="12" spans="1:11" x14ac:dyDescent="0.25">
      <c r="A12" s="4">
        <f t="shared" si="0"/>
        <v>11</v>
      </c>
      <c r="B12" s="5" t="s">
        <v>11</v>
      </c>
      <c r="C12" s="5">
        <v>11701</v>
      </c>
      <c r="D12" s="5">
        <v>2023</v>
      </c>
      <c r="E12" s="5" t="s">
        <v>39</v>
      </c>
      <c r="F12" s="5" t="s">
        <v>29</v>
      </c>
      <c r="G12" s="5" t="s">
        <v>15</v>
      </c>
      <c r="H12" s="5">
        <v>2500</v>
      </c>
      <c r="I12" s="13">
        <v>45046</v>
      </c>
      <c r="J12" s="5"/>
      <c r="K12" s="14"/>
    </row>
    <row r="13" spans="1:11" x14ac:dyDescent="0.25">
      <c r="A13" s="15">
        <f t="shared" si="0"/>
        <v>12</v>
      </c>
      <c r="B13" s="16" t="s">
        <v>11</v>
      </c>
      <c r="C13" s="16">
        <v>12163</v>
      </c>
      <c r="D13" s="16">
        <v>2023</v>
      </c>
      <c r="E13" s="16" t="s">
        <v>39</v>
      </c>
      <c r="F13" s="16" t="s">
        <v>29</v>
      </c>
      <c r="G13" s="16" t="s">
        <v>15</v>
      </c>
      <c r="H13" s="16">
        <v>2500</v>
      </c>
      <c r="I13" s="17">
        <v>45046</v>
      </c>
      <c r="J13" s="16"/>
      <c r="K13" s="18"/>
    </row>
    <row r="14" spans="1:11" ht="15.75" thickBot="1" x14ac:dyDescent="0.3">
      <c r="A14" s="48" t="s">
        <v>43</v>
      </c>
      <c r="B14" s="49"/>
      <c r="C14" s="49"/>
      <c r="D14" s="49"/>
      <c r="E14" s="49"/>
      <c r="F14" s="49"/>
      <c r="G14" s="50"/>
      <c r="H14" s="31">
        <f>SUBTOTAL(109,Table12[AMOUNT])</f>
        <v>45000</v>
      </c>
      <c r="I14" s="32"/>
      <c r="J14" s="32"/>
      <c r="K14" s="33"/>
    </row>
  </sheetData>
  <mergeCells count="1">
    <mergeCell ref="A14:G14"/>
  </mergeCells>
  <pageMargins left="0.7" right="0.7" top="0.75" bottom="0.75" header="0.3" footer="0.3"/>
  <pageSetup scale="84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K16" sqref="K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4">
        <v>1</v>
      </c>
      <c r="B2" s="5" t="s">
        <v>11</v>
      </c>
      <c r="C2" s="5">
        <v>3709</v>
      </c>
      <c r="D2" s="5">
        <v>2018</v>
      </c>
      <c r="E2" s="5" t="s">
        <v>39</v>
      </c>
      <c r="F2" s="5" t="s">
        <v>28</v>
      </c>
      <c r="G2" s="5" t="s">
        <v>27</v>
      </c>
      <c r="H2" s="5">
        <v>5000</v>
      </c>
      <c r="I2" s="13">
        <v>45046</v>
      </c>
      <c r="J2" s="5"/>
      <c r="K2" s="14"/>
    </row>
    <row r="3" spans="1:11" x14ac:dyDescent="0.25">
      <c r="A3" s="15">
        <v>2</v>
      </c>
      <c r="B3" s="16" t="s">
        <v>11</v>
      </c>
      <c r="C3" s="16">
        <v>27560</v>
      </c>
      <c r="D3" s="16">
        <v>2022</v>
      </c>
      <c r="E3" s="16" t="s">
        <v>39</v>
      </c>
      <c r="F3" s="16" t="s">
        <v>28</v>
      </c>
      <c r="G3" s="16" t="s">
        <v>27</v>
      </c>
      <c r="H3" s="16">
        <v>5000</v>
      </c>
      <c r="I3" s="17">
        <v>45046</v>
      </c>
      <c r="J3" s="16"/>
      <c r="K3" s="18"/>
    </row>
    <row r="4" spans="1:11" ht="15.75" thickBot="1" x14ac:dyDescent="0.3">
      <c r="A4" s="48" t="s">
        <v>43</v>
      </c>
      <c r="B4" s="49"/>
      <c r="C4" s="49"/>
      <c r="D4" s="49"/>
      <c r="E4" s="49"/>
      <c r="F4" s="49"/>
      <c r="G4" s="50"/>
      <c r="H4" s="31">
        <f>SUBTOTAL(109,Table13[AMOUNT])</f>
        <v>10000</v>
      </c>
      <c r="I4" s="32"/>
      <c r="J4" s="32"/>
      <c r="K4" s="33"/>
    </row>
  </sheetData>
  <mergeCells count="1">
    <mergeCell ref="A4:G4"/>
  </mergeCells>
  <pageMargins left="0.7" right="0.7" top="0.75" bottom="0.75" header="0.3" footer="0.3"/>
  <pageSetup scale="88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K13" sqref="K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15">
        <v>1</v>
      </c>
      <c r="B2" s="16" t="s">
        <v>11</v>
      </c>
      <c r="C2" s="16">
        <v>14304</v>
      </c>
      <c r="D2" s="16">
        <v>2019</v>
      </c>
      <c r="E2" s="16" t="s">
        <v>39</v>
      </c>
      <c r="F2" s="16" t="s">
        <v>28</v>
      </c>
      <c r="G2" s="16" t="s">
        <v>14</v>
      </c>
      <c r="H2" s="16">
        <v>5000</v>
      </c>
      <c r="I2" s="17">
        <v>45046</v>
      </c>
      <c r="J2" s="16"/>
      <c r="K2" s="18"/>
    </row>
    <row r="3" spans="1:11" ht="15.75" thickBot="1" x14ac:dyDescent="0.3">
      <c r="A3" s="48" t="s">
        <v>43</v>
      </c>
      <c r="B3" s="49"/>
      <c r="C3" s="49"/>
      <c r="D3" s="49"/>
      <c r="E3" s="49"/>
      <c r="F3" s="49"/>
      <c r="G3" s="50"/>
      <c r="H3" s="31">
        <f>SUBTOTAL(109,Table14[AMOUNT])</f>
        <v>5000</v>
      </c>
      <c r="I3" s="32"/>
      <c r="J3" s="32"/>
      <c r="K3" s="33"/>
    </row>
  </sheetData>
  <mergeCells count="1">
    <mergeCell ref="A3:G3"/>
  </mergeCells>
  <pageMargins left="0.7" right="0.7" top="0.75" bottom="0.75" header="0.3" footer="0.3"/>
  <pageSetup scale="92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H10" sqref="H1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4">
        <v>1</v>
      </c>
      <c r="B2" s="5" t="s">
        <v>23</v>
      </c>
      <c r="C2" s="5">
        <v>512</v>
      </c>
      <c r="D2" s="5">
        <v>2023</v>
      </c>
      <c r="E2" s="5" t="s">
        <v>39</v>
      </c>
      <c r="F2" s="5" t="s">
        <v>21</v>
      </c>
      <c r="G2" s="5" t="s">
        <v>19</v>
      </c>
      <c r="H2" s="5">
        <v>10000</v>
      </c>
      <c r="I2" s="13">
        <v>45046</v>
      </c>
      <c r="J2" s="5"/>
      <c r="K2" s="14"/>
    </row>
    <row r="3" spans="1:11" x14ac:dyDescent="0.25">
      <c r="A3" s="4">
        <v>2</v>
      </c>
      <c r="B3" s="5" t="s">
        <v>11</v>
      </c>
      <c r="C3" s="5">
        <v>4989</v>
      </c>
      <c r="D3" s="5">
        <v>2023</v>
      </c>
      <c r="E3" s="5" t="s">
        <v>39</v>
      </c>
      <c r="F3" s="5" t="s">
        <v>21</v>
      </c>
      <c r="G3" s="5" t="s">
        <v>19</v>
      </c>
      <c r="H3" s="5">
        <v>10000</v>
      </c>
      <c r="I3" s="13">
        <v>45046</v>
      </c>
      <c r="J3" s="5"/>
      <c r="K3" s="14"/>
    </row>
    <row r="4" spans="1:11" x14ac:dyDescent="0.25">
      <c r="A4" s="15">
        <v>3</v>
      </c>
      <c r="B4" s="16" t="s">
        <v>11</v>
      </c>
      <c r="C4" s="16">
        <v>6693</v>
      </c>
      <c r="D4" s="16">
        <v>2023</v>
      </c>
      <c r="E4" s="16" t="s">
        <v>39</v>
      </c>
      <c r="F4" s="16" t="s">
        <v>22</v>
      </c>
      <c r="G4" s="16" t="s">
        <v>19</v>
      </c>
      <c r="H4" s="16">
        <v>10000</v>
      </c>
      <c r="I4" s="17">
        <v>45046</v>
      </c>
      <c r="J4" s="16"/>
      <c r="K4" s="18"/>
    </row>
    <row r="5" spans="1:11" ht="15.75" thickBot="1" x14ac:dyDescent="0.3">
      <c r="A5" s="48" t="s">
        <v>43</v>
      </c>
      <c r="B5" s="49"/>
      <c r="C5" s="49"/>
      <c r="D5" s="49"/>
      <c r="E5" s="49"/>
      <c r="F5" s="49"/>
      <c r="G5" s="50"/>
      <c r="H5" s="31">
        <f>SUBTOTAL(109,Table15[AMOUNT])</f>
        <v>30000</v>
      </c>
      <c r="I5" s="32"/>
      <c r="J5" s="32"/>
      <c r="K5" s="33"/>
    </row>
  </sheetData>
  <mergeCells count="1">
    <mergeCell ref="A5:G5"/>
  </mergeCells>
  <pageMargins left="0.7" right="0.7" top="0.75" bottom="0.75" header="0.3" footer="0.3"/>
  <pageSetup scale="88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workbookViewId="0">
      <selection activeCell="I17" sqref="I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3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41">
        <v>1</v>
      </c>
      <c r="B2" s="38" t="s">
        <v>11</v>
      </c>
      <c r="C2" s="38">
        <v>15864</v>
      </c>
      <c r="D2" s="38">
        <v>2009</v>
      </c>
      <c r="E2" s="38" t="s">
        <v>39</v>
      </c>
      <c r="F2" s="38" t="s">
        <v>28</v>
      </c>
      <c r="G2" s="38" t="s">
        <v>26</v>
      </c>
      <c r="H2" s="38">
        <v>5000</v>
      </c>
      <c r="I2" s="39">
        <v>45046</v>
      </c>
      <c r="J2" s="38"/>
      <c r="K2" s="42"/>
    </row>
    <row r="3" spans="1:11" x14ac:dyDescent="0.25">
      <c r="A3" s="4">
        <f>A2+1</f>
        <v>2</v>
      </c>
      <c r="B3" s="5" t="s">
        <v>11</v>
      </c>
      <c r="C3" s="5">
        <v>7976</v>
      </c>
      <c r="D3" s="5">
        <v>2010</v>
      </c>
      <c r="E3" s="5" t="s">
        <v>39</v>
      </c>
      <c r="F3" s="5" t="s">
        <v>28</v>
      </c>
      <c r="G3" s="5" t="s">
        <v>26</v>
      </c>
      <c r="H3" s="5">
        <v>5000</v>
      </c>
      <c r="I3" s="13">
        <v>45046</v>
      </c>
      <c r="J3" s="5"/>
      <c r="K3" s="14"/>
    </row>
    <row r="4" spans="1:11" x14ac:dyDescent="0.25">
      <c r="A4" s="4">
        <f t="shared" ref="A4:A11" si="0">A3+1</f>
        <v>3</v>
      </c>
      <c r="B4" s="5" t="s">
        <v>11</v>
      </c>
      <c r="C4" s="5">
        <v>11695</v>
      </c>
      <c r="D4" s="5">
        <v>2011</v>
      </c>
      <c r="E4" s="5" t="s">
        <v>39</v>
      </c>
      <c r="F4" s="5" t="s">
        <v>28</v>
      </c>
      <c r="G4" s="5" t="s">
        <v>26</v>
      </c>
      <c r="H4" s="5">
        <v>5000</v>
      </c>
      <c r="I4" s="13">
        <v>45046</v>
      </c>
      <c r="J4" s="5"/>
      <c r="K4" s="14"/>
    </row>
    <row r="5" spans="1:11" x14ac:dyDescent="0.25">
      <c r="A5" s="4">
        <f t="shared" si="0"/>
        <v>4</v>
      </c>
      <c r="B5" s="5" t="s">
        <v>11</v>
      </c>
      <c r="C5" s="5">
        <v>25656</v>
      </c>
      <c r="D5" s="5">
        <v>2011</v>
      </c>
      <c r="E5" s="5" t="s">
        <v>39</v>
      </c>
      <c r="F5" s="5" t="s">
        <v>28</v>
      </c>
      <c r="G5" s="5" t="s">
        <v>26</v>
      </c>
      <c r="H5" s="5">
        <v>5000</v>
      </c>
      <c r="I5" s="13">
        <v>45046</v>
      </c>
      <c r="J5" s="5"/>
      <c r="K5" s="14"/>
    </row>
    <row r="6" spans="1:11" x14ac:dyDescent="0.25">
      <c r="A6" s="4">
        <f t="shared" si="0"/>
        <v>5</v>
      </c>
      <c r="B6" s="5" t="s">
        <v>11</v>
      </c>
      <c r="C6" s="5">
        <v>25657</v>
      </c>
      <c r="D6" s="5">
        <v>2011</v>
      </c>
      <c r="E6" s="5" t="s">
        <v>39</v>
      </c>
      <c r="F6" s="5" t="s">
        <v>28</v>
      </c>
      <c r="G6" s="5" t="s">
        <v>26</v>
      </c>
      <c r="H6" s="5">
        <v>5000</v>
      </c>
      <c r="I6" s="13">
        <v>45046</v>
      </c>
      <c r="J6" s="5"/>
      <c r="K6" s="14"/>
    </row>
    <row r="7" spans="1:11" x14ac:dyDescent="0.25">
      <c r="A7" s="4">
        <f t="shared" si="0"/>
        <v>6</v>
      </c>
      <c r="B7" s="5" t="s">
        <v>11</v>
      </c>
      <c r="C7" s="5">
        <v>25697</v>
      </c>
      <c r="D7" s="5">
        <v>2011</v>
      </c>
      <c r="E7" s="5" t="s">
        <v>39</v>
      </c>
      <c r="F7" s="5" t="s">
        <v>28</v>
      </c>
      <c r="G7" s="5" t="s">
        <v>26</v>
      </c>
      <c r="H7" s="5">
        <v>5000</v>
      </c>
      <c r="I7" s="13">
        <v>45046</v>
      </c>
      <c r="J7" s="5"/>
      <c r="K7" s="14"/>
    </row>
    <row r="8" spans="1:11" x14ac:dyDescent="0.25">
      <c r="A8" s="4">
        <f t="shared" si="0"/>
        <v>7</v>
      </c>
      <c r="B8" s="5" t="s">
        <v>11</v>
      </c>
      <c r="C8" s="5">
        <v>379</v>
      </c>
      <c r="D8" s="5">
        <v>2014</v>
      </c>
      <c r="E8" s="5" t="s">
        <v>39</v>
      </c>
      <c r="F8" s="5" t="s">
        <v>28</v>
      </c>
      <c r="G8" s="5" t="s">
        <v>26</v>
      </c>
      <c r="H8" s="5">
        <v>5000</v>
      </c>
      <c r="I8" s="13">
        <v>45046</v>
      </c>
      <c r="J8" s="5"/>
      <c r="K8" s="14"/>
    </row>
    <row r="9" spans="1:11" x14ac:dyDescent="0.25">
      <c r="A9" s="4">
        <f t="shared" si="0"/>
        <v>8</v>
      </c>
      <c r="B9" s="5" t="s">
        <v>11</v>
      </c>
      <c r="C9" s="5">
        <v>25166</v>
      </c>
      <c r="D9" s="5">
        <v>2014</v>
      </c>
      <c r="E9" s="5" t="s">
        <v>39</v>
      </c>
      <c r="F9" s="5" t="s">
        <v>28</v>
      </c>
      <c r="G9" s="5" t="s">
        <v>26</v>
      </c>
      <c r="H9" s="5">
        <v>5000</v>
      </c>
      <c r="I9" s="13">
        <v>45046</v>
      </c>
      <c r="J9" s="5"/>
      <c r="K9" s="14"/>
    </row>
    <row r="10" spans="1:11" x14ac:dyDescent="0.25">
      <c r="A10" s="4">
        <f t="shared" si="0"/>
        <v>9</v>
      </c>
      <c r="B10" s="5" t="s">
        <v>11</v>
      </c>
      <c r="C10" s="5">
        <v>7443</v>
      </c>
      <c r="D10" s="5">
        <v>2023</v>
      </c>
      <c r="E10" s="5" t="s">
        <v>39</v>
      </c>
      <c r="F10" s="5" t="s">
        <v>29</v>
      </c>
      <c r="G10" s="5" t="s">
        <v>26</v>
      </c>
      <c r="H10" s="5">
        <v>2500</v>
      </c>
      <c r="I10" s="13">
        <v>45046</v>
      </c>
      <c r="J10" s="5"/>
      <c r="K10" s="14"/>
    </row>
    <row r="11" spans="1:11" x14ac:dyDescent="0.25">
      <c r="A11" s="15">
        <f t="shared" si="0"/>
        <v>10</v>
      </c>
      <c r="B11" s="16" t="s">
        <v>11</v>
      </c>
      <c r="C11" s="16">
        <v>12093</v>
      </c>
      <c r="D11" s="16">
        <v>2023</v>
      </c>
      <c r="E11" s="16" t="s">
        <v>39</v>
      </c>
      <c r="F11" s="16" t="s">
        <v>29</v>
      </c>
      <c r="G11" s="16" t="s">
        <v>26</v>
      </c>
      <c r="H11" s="16">
        <v>2500</v>
      </c>
      <c r="I11" s="17">
        <v>45046</v>
      </c>
      <c r="J11" s="16"/>
      <c r="K11" s="18"/>
    </row>
    <row r="12" spans="1:11" ht="15.75" thickBot="1" x14ac:dyDescent="0.3">
      <c r="A12" s="48" t="s">
        <v>43</v>
      </c>
      <c r="B12" s="49"/>
      <c r="C12" s="49"/>
      <c r="D12" s="49"/>
      <c r="E12" s="49"/>
      <c r="F12" s="49"/>
      <c r="G12" s="50"/>
      <c r="H12" s="31">
        <f>SUBTOTAL(109,Table16[AMOUNT])</f>
        <v>45000</v>
      </c>
      <c r="I12" s="32"/>
      <c r="J12" s="32"/>
      <c r="K12" s="33"/>
    </row>
  </sheetData>
  <mergeCells count="1">
    <mergeCell ref="A12:G12"/>
  </mergeCells>
  <pageMargins left="0.7" right="0.7" top="0.75" bottom="0.75" header="0.3" footer="0.3"/>
  <pageSetup scale="82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J26" sqref="J2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4">
        <v>1</v>
      </c>
      <c r="B2" s="5" t="s">
        <v>23</v>
      </c>
      <c r="C2" s="5">
        <v>1321</v>
      </c>
      <c r="D2" s="5">
        <v>2016</v>
      </c>
      <c r="E2" s="5" t="s">
        <v>39</v>
      </c>
      <c r="F2" s="5" t="s">
        <v>28</v>
      </c>
      <c r="G2" s="5" t="s">
        <v>20</v>
      </c>
      <c r="H2" s="5">
        <v>5000</v>
      </c>
      <c r="I2" s="13">
        <v>45046</v>
      </c>
      <c r="J2" s="5"/>
      <c r="K2" s="14"/>
    </row>
    <row r="3" spans="1:11" x14ac:dyDescent="0.25">
      <c r="A3" s="4">
        <f>A2+1</f>
        <v>2</v>
      </c>
      <c r="B3" s="5" t="s">
        <v>11</v>
      </c>
      <c r="C3" s="5">
        <v>5292</v>
      </c>
      <c r="D3" s="5">
        <v>2023</v>
      </c>
      <c r="E3" s="5" t="s">
        <v>39</v>
      </c>
      <c r="F3" s="5" t="s">
        <v>21</v>
      </c>
      <c r="G3" s="5" t="s">
        <v>20</v>
      </c>
      <c r="H3" s="5">
        <v>10000</v>
      </c>
      <c r="I3" s="13">
        <v>45046</v>
      </c>
      <c r="J3" s="5"/>
      <c r="K3" s="14"/>
    </row>
    <row r="4" spans="1:11" x14ac:dyDescent="0.25">
      <c r="A4" s="4">
        <f t="shared" ref="A4:A5" si="0">A3+1</f>
        <v>3</v>
      </c>
      <c r="B4" s="5" t="s">
        <v>11</v>
      </c>
      <c r="C4" s="5">
        <v>9201</v>
      </c>
      <c r="D4" s="5">
        <v>2023</v>
      </c>
      <c r="E4" s="5" t="s">
        <v>39</v>
      </c>
      <c r="F4" s="5" t="s">
        <v>29</v>
      </c>
      <c r="G4" s="5" t="s">
        <v>20</v>
      </c>
      <c r="H4" s="5">
        <v>2500</v>
      </c>
      <c r="I4" s="13">
        <v>45046</v>
      </c>
      <c r="J4" s="5"/>
      <c r="K4" s="14"/>
    </row>
    <row r="5" spans="1:11" x14ac:dyDescent="0.25">
      <c r="A5" s="15">
        <f t="shared" si="0"/>
        <v>4</v>
      </c>
      <c r="B5" s="16" t="s">
        <v>11</v>
      </c>
      <c r="C5" s="16">
        <v>10548</v>
      </c>
      <c r="D5" s="16">
        <v>2023</v>
      </c>
      <c r="E5" s="16" t="s">
        <v>39</v>
      </c>
      <c r="F5" s="16" t="s">
        <v>29</v>
      </c>
      <c r="G5" s="16" t="s">
        <v>20</v>
      </c>
      <c r="H5" s="16">
        <v>2500</v>
      </c>
      <c r="I5" s="17">
        <v>45046</v>
      </c>
      <c r="J5" s="16"/>
      <c r="K5" s="18"/>
    </row>
    <row r="6" spans="1:11" ht="15.75" thickBot="1" x14ac:dyDescent="0.3">
      <c r="A6" s="48" t="s">
        <v>43</v>
      </c>
      <c r="B6" s="49"/>
      <c r="C6" s="49"/>
      <c r="D6" s="49"/>
      <c r="E6" s="49"/>
      <c r="F6" s="49"/>
      <c r="G6" s="50"/>
      <c r="H6" s="31">
        <f>SUBTOTAL(109,Table17[AMOUNT])</f>
        <v>20000</v>
      </c>
      <c r="I6" s="32"/>
      <c r="J6" s="32"/>
      <c r="K6" s="33"/>
    </row>
  </sheetData>
  <mergeCells count="1">
    <mergeCell ref="A6:G6"/>
  </mergeCells>
  <pageMargins left="0.7" right="0.7" top="0.75" bottom="0.75" header="0.3" footer="0.3"/>
  <pageSetup scale="81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J17" sqref="J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4">
        <v>1</v>
      </c>
      <c r="B2" s="5" t="s">
        <v>11</v>
      </c>
      <c r="C2" s="5">
        <v>7505</v>
      </c>
      <c r="D2" s="5">
        <v>2023</v>
      </c>
      <c r="E2" s="5" t="s">
        <v>39</v>
      </c>
      <c r="F2" s="5" t="s">
        <v>21</v>
      </c>
      <c r="G2" s="5" t="s">
        <v>12</v>
      </c>
      <c r="H2" s="5">
        <v>10000</v>
      </c>
      <c r="I2" s="13">
        <v>45046</v>
      </c>
      <c r="J2" s="5"/>
      <c r="K2" s="14"/>
    </row>
    <row r="3" spans="1:11" x14ac:dyDescent="0.25">
      <c r="A3" s="15">
        <v>2</v>
      </c>
      <c r="B3" s="16" t="s">
        <v>11</v>
      </c>
      <c r="C3" s="16">
        <v>9892</v>
      </c>
      <c r="D3" s="16">
        <v>2023</v>
      </c>
      <c r="E3" s="16" t="s">
        <v>39</v>
      </c>
      <c r="F3" s="16" t="s">
        <v>29</v>
      </c>
      <c r="G3" s="16" t="s">
        <v>12</v>
      </c>
      <c r="H3" s="16">
        <v>2500</v>
      </c>
      <c r="I3" s="17">
        <v>45046</v>
      </c>
      <c r="J3" s="16"/>
      <c r="K3" s="18"/>
    </row>
    <row r="4" spans="1:11" ht="15.75" thickBot="1" x14ac:dyDescent="0.3">
      <c r="A4" s="48" t="s">
        <v>43</v>
      </c>
      <c r="B4" s="49"/>
      <c r="C4" s="49"/>
      <c r="D4" s="49"/>
      <c r="E4" s="49"/>
      <c r="F4" s="49"/>
      <c r="G4" s="50"/>
      <c r="H4" s="31">
        <f>SUBTOTAL(109,Table18[AMOUNT])</f>
        <v>12500</v>
      </c>
      <c r="I4" s="32"/>
      <c r="J4" s="32"/>
      <c r="K4" s="33"/>
    </row>
  </sheetData>
  <mergeCells count="1">
    <mergeCell ref="A4:G4"/>
  </mergeCells>
  <pageMargins left="0.7" right="0.7" top="0.75" bottom="0.75" header="0.3" footer="0.3"/>
  <pageSetup scale="81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workbookViewId="0">
      <selection activeCell="H18" sqref="H1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42578125" bestFit="1" customWidth="1"/>
    <col min="5" max="5" width="7.85546875" bestFit="1" customWidth="1"/>
    <col min="6" max="6" width="23.5703125" bestFit="1" customWidth="1"/>
    <col min="7" max="7" width="14" bestFit="1" customWidth="1"/>
    <col min="8" max="8" width="9.140625" bestFit="1" customWidth="1"/>
    <col min="9" max="9" width="9.42578125" bestFit="1" customWidth="1"/>
    <col min="10" max="10" width="19" bestFit="1" customWidth="1"/>
    <col min="11" max="11" width="39.140625" bestFit="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4">
        <v>1</v>
      </c>
      <c r="B2" s="5" t="s">
        <v>23</v>
      </c>
      <c r="C2" s="5">
        <v>262</v>
      </c>
      <c r="D2" s="5">
        <v>2014</v>
      </c>
      <c r="E2" s="5" t="s">
        <v>39</v>
      </c>
      <c r="F2" s="5" t="s">
        <v>28</v>
      </c>
      <c r="G2" s="5" t="s">
        <v>16</v>
      </c>
      <c r="H2" s="5">
        <v>5000</v>
      </c>
      <c r="I2" s="13">
        <v>45046</v>
      </c>
      <c r="J2" s="5"/>
      <c r="K2" s="14"/>
    </row>
    <row r="3" spans="1:11" x14ac:dyDescent="0.25">
      <c r="A3" s="4">
        <f>A2+1</f>
        <v>2</v>
      </c>
      <c r="B3" s="5" t="s">
        <v>11</v>
      </c>
      <c r="C3" s="5">
        <v>23524</v>
      </c>
      <c r="D3" s="5">
        <v>2015</v>
      </c>
      <c r="E3" s="5" t="s">
        <v>39</v>
      </c>
      <c r="F3" s="5" t="s">
        <v>28</v>
      </c>
      <c r="G3" s="5" t="s">
        <v>16</v>
      </c>
      <c r="H3" s="5">
        <v>5000</v>
      </c>
      <c r="I3" s="13">
        <v>45046</v>
      </c>
      <c r="J3" s="5"/>
      <c r="K3" s="14"/>
    </row>
    <row r="4" spans="1:11" x14ac:dyDescent="0.25">
      <c r="A4" s="4">
        <f t="shared" ref="A4:A10" si="0">A3+1</f>
        <v>3</v>
      </c>
      <c r="B4" s="5" t="s">
        <v>11</v>
      </c>
      <c r="C4" s="5">
        <v>23542</v>
      </c>
      <c r="D4" s="5">
        <v>2015</v>
      </c>
      <c r="E4" s="5" t="s">
        <v>39</v>
      </c>
      <c r="F4" s="5" t="s">
        <v>28</v>
      </c>
      <c r="G4" s="5" t="s">
        <v>16</v>
      </c>
      <c r="H4" s="5">
        <v>5000</v>
      </c>
      <c r="I4" s="13">
        <v>45046</v>
      </c>
      <c r="J4" s="5"/>
      <c r="K4" s="14"/>
    </row>
    <row r="5" spans="1:11" x14ac:dyDescent="0.25">
      <c r="A5" s="4">
        <f t="shared" si="0"/>
        <v>4</v>
      </c>
      <c r="B5" s="5" t="s">
        <v>11</v>
      </c>
      <c r="C5" s="5">
        <v>1667</v>
      </c>
      <c r="D5" s="5">
        <v>2023</v>
      </c>
      <c r="E5" s="5" t="s">
        <v>39</v>
      </c>
      <c r="F5" s="5" t="s">
        <v>22</v>
      </c>
      <c r="G5" s="5" t="s">
        <v>16</v>
      </c>
      <c r="H5" s="5">
        <v>10000</v>
      </c>
      <c r="I5" s="13">
        <v>45046</v>
      </c>
      <c r="J5" s="5"/>
      <c r="K5" s="14"/>
    </row>
    <row r="6" spans="1:11" x14ac:dyDescent="0.25">
      <c r="A6" s="4">
        <f t="shared" si="0"/>
        <v>5</v>
      </c>
      <c r="B6" s="5" t="s">
        <v>11</v>
      </c>
      <c r="C6" s="5">
        <v>6433</v>
      </c>
      <c r="D6" s="5">
        <v>2023</v>
      </c>
      <c r="E6" s="5" t="s">
        <v>39</v>
      </c>
      <c r="F6" s="5" t="s">
        <v>21</v>
      </c>
      <c r="G6" s="5" t="s">
        <v>16</v>
      </c>
      <c r="H6" s="5">
        <v>10000</v>
      </c>
      <c r="I6" s="13">
        <v>45046</v>
      </c>
      <c r="J6" s="5"/>
      <c r="K6" s="14"/>
    </row>
    <row r="7" spans="1:11" x14ac:dyDescent="0.25">
      <c r="A7" s="4">
        <f t="shared" si="0"/>
        <v>6</v>
      </c>
      <c r="B7" s="5" t="s">
        <v>11</v>
      </c>
      <c r="C7" s="5">
        <v>9698</v>
      </c>
      <c r="D7" s="5">
        <v>2023</v>
      </c>
      <c r="E7" s="5" t="s">
        <v>39</v>
      </c>
      <c r="F7" s="5" t="s">
        <v>29</v>
      </c>
      <c r="G7" s="5" t="s">
        <v>16</v>
      </c>
      <c r="H7" s="5">
        <v>2500</v>
      </c>
      <c r="I7" s="13">
        <v>45046</v>
      </c>
      <c r="J7" s="5"/>
      <c r="K7" s="14"/>
    </row>
    <row r="8" spans="1:11" x14ac:dyDescent="0.25">
      <c r="A8" s="4">
        <f t="shared" si="0"/>
        <v>7</v>
      </c>
      <c r="B8" s="5" t="s">
        <v>11</v>
      </c>
      <c r="C8" s="5">
        <v>10189</v>
      </c>
      <c r="D8" s="5">
        <v>2023</v>
      </c>
      <c r="E8" s="5" t="s">
        <v>39</v>
      </c>
      <c r="F8" s="5" t="s">
        <v>29</v>
      </c>
      <c r="G8" s="5" t="s">
        <v>16</v>
      </c>
      <c r="H8" s="5">
        <v>2500</v>
      </c>
      <c r="I8" s="13">
        <v>45046</v>
      </c>
      <c r="J8" s="5"/>
      <c r="K8" s="14"/>
    </row>
    <row r="9" spans="1:11" x14ac:dyDescent="0.25">
      <c r="A9" s="4">
        <f t="shared" si="0"/>
        <v>8</v>
      </c>
      <c r="B9" s="5" t="s">
        <v>11</v>
      </c>
      <c r="C9" s="5">
        <v>10260</v>
      </c>
      <c r="D9" s="5">
        <v>2023</v>
      </c>
      <c r="E9" s="5" t="s">
        <v>39</v>
      </c>
      <c r="F9" s="5" t="s">
        <v>29</v>
      </c>
      <c r="G9" s="5" t="s">
        <v>16</v>
      </c>
      <c r="H9" s="5">
        <v>2500</v>
      </c>
      <c r="I9" s="13">
        <v>45046</v>
      </c>
      <c r="J9" s="5"/>
      <c r="K9" s="14"/>
    </row>
    <row r="10" spans="1:11" x14ac:dyDescent="0.25">
      <c r="A10" s="15">
        <f t="shared" si="0"/>
        <v>9</v>
      </c>
      <c r="B10" s="16" t="s">
        <v>11</v>
      </c>
      <c r="C10" s="16">
        <v>10989</v>
      </c>
      <c r="D10" s="16">
        <v>2023</v>
      </c>
      <c r="E10" s="16" t="s">
        <v>39</v>
      </c>
      <c r="F10" s="16" t="s">
        <v>29</v>
      </c>
      <c r="G10" s="16" t="s">
        <v>16</v>
      </c>
      <c r="H10" s="16">
        <v>2500</v>
      </c>
      <c r="I10" s="17">
        <v>45046</v>
      </c>
      <c r="J10" s="16"/>
      <c r="K10" s="18"/>
    </row>
    <row r="11" spans="1:11" ht="15.75" thickBot="1" x14ac:dyDescent="0.3">
      <c r="A11" s="44" t="s">
        <v>43</v>
      </c>
      <c r="B11" s="45"/>
      <c r="C11" s="45"/>
      <c r="D11" s="45"/>
      <c r="E11" s="45"/>
      <c r="F11" s="45"/>
      <c r="G11" s="45"/>
      <c r="H11" s="22">
        <f>SUBTOTAL(109,Table1[AMOUNT])</f>
        <v>45000</v>
      </c>
      <c r="I11" s="23"/>
      <c r="J11" s="23"/>
      <c r="K11" s="24"/>
    </row>
  </sheetData>
  <mergeCells count="1">
    <mergeCell ref="A11:G11"/>
  </mergeCells>
  <pageMargins left="0.7" right="0.7" top="0.75" bottom="0.75" header="0.3" footer="0.3"/>
  <pageSetup scale="82"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J11" sqref="J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4">
        <v>1</v>
      </c>
      <c r="B2" s="5" t="s">
        <v>11</v>
      </c>
      <c r="C2" s="5">
        <v>10781</v>
      </c>
      <c r="D2" s="5">
        <v>2023</v>
      </c>
      <c r="E2" s="5" t="s">
        <v>39</v>
      </c>
      <c r="F2" s="5" t="s">
        <v>29</v>
      </c>
      <c r="G2" s="5" t="s">
        <v>24</v>
      </c>
      <c r="H2" s="5">
        <v>2500</v>
      </c>
      <c r="I2" s="13">
        <v>45046</v>
      </c>
      <c r="J2" s="5"/>
      <c r="K2" s="14"/>
    </row>
    <row r="3" spans="1:11" x14ac:dyDescent="0.25">
      <c r="A3" s="15">
        <v>2</v>
      </c>
      <c r="B3" s="16" t="s">
        <v>11</v>
      </c>
      <c r="C3" s="16">
        <v>11805</v>
      </c>
      <c r="D3" s="16">
        <v>2023</v>
      </c>
      <c r="E3" s="16" t="s">
        <v>39</v>
      </c>
      <c r="F3" s="16" t="s">
        <v>29</v>
      </c>
      <c r="G3" s="16" t="s">
        <v>24</v>
      </c>
      <c r="H3" s="16">
        <v>2500</v>
      </c>
      <c r="I3" s="17">
        <v>45046</v>
      </c>
      <c r="J3" s="16"/>
      <c r="K3" s="18"/>
    </row>
    <row r="4" spans="1:11" ht="15.75" thickBot="1" x14ac:dyDescent="0.3">
      <c r="A4" s="48" t="s">
        <v>43</v>
      </c>
      <c r="B4" s="49"/>
      <c r="C4" s="49"/>
      <c r="D4" s="49"/>
      <c r="E4" s="49"/>
      <c r="F4" s="49"/>
      <c r="G4" s="50"/>
      <c r="H4" s="31">
        <f>SUBTOTAL(109,Table19[AMOUNT])</f>
        <v>5000</v>
      </c>
      <c r="I4" s="32"/>
      <c r="J4" s="32"/>
      <c r="K4" s="33"/>
    </row>
  </sheetData>
  <mergeCells count="1">
    <mergeCell ref="A4:G4"/>
  </mergeCells>
  <pageMargins left="0.7" right="0.7" top="0.75" bottom="0.75" header="0.3" footer="0.3"/>
  <pageSetup scale="85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K15" sqref="K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4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6" t="s">
        <v>10</v>
      </c>
    </row>
    <row r="2" spans="1:11" x14ac:dyDescent="0.25">
      <c r="A2" s="15">
        <v>1</v>
      </c>
      <c r="B2" s="16" t="s">
        <v>23</v>
      </c>
      <c r="C2" s="16">
        <v>519</v>
      </c>
      <c r="D2" s="16">
        <v>2023</v>
      </c>
      <c r="E2" s="16" t="s">
        <v>39</v>
      </c>
      <c r="F2" s="16" t="s">
        <v>21</v>
      </c>
      <c r="G2" s="16" t="s">
        <v>31</v>
      </c>
      <c r="H2" s="16">
        <v>10000</v>
      </c>
      <c r="I2" s="17">
        <v>45046</v>
      </c>
      <c r="J2" s="16"/>
      <c r="K2" s="18"/>
    </row>
    <row r="3" spans="1:11" ht="15.75" thickBot="1" x14ac:dyDescent="0.3">
      <c r="A3" s="48" t="s">
        <v>43</v>
      </c>
      <c r="B3" s="49"/>
      <c r="C3" s="49"/>
      <c r="D3" s="49"/>
      <c r="E3" s="49"/>
      <c r="F3" s="49"/>
      <c r="G3" s="50"/>
      <c r="H3" s="31">
        <f>SUBTOTAL(109,Table20[AMOUNT])</f>
        <v>10000</v>
      </c>
      <c r="I3" s="32"/>
      <c r="J3" s="32"/>
      <c r="K3" s="33"/>
    </row>
  </sheetData>
  <mergeCells count="1">
    <mergeCell ref="A3:G3"/>
  </mergeCells>
  <pageMargins left="0.7" right="0.7" top="0.75" bottom="0.75" header="0.3" footer="0.3"/>
  <pageSetup scale="93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opLeftCell="A13" workbookViewId="0">
      <selection activeCell="B14" sqref="B14"/>
    </sheetView>
  </sheetViews>
  <sheetFormatPr defaultRowHeight="15" x14ac:dyDescent="0.25"/>
  <cols>
    <col min="1" max="1" width="20.28515625" bestFit="1" customWidth="1"/>
    <col min="2" max="2" width="14" bestFit="1" customWidth="1"/>
  </cols>
  <sheetData>
    <row r="3" spans="1:2" x14ac:dyDescent="0.25">
      <c r="A3" s="8" t="s">
        <v>40</v>
      </c>
      <c r="B3" t="s">
        <v>42</v>
      </c>
    </row>
    <row r="4" spans="1:2" x14ac:dyDescent="0.25">
      <c r="A4" s="9" t="s">
        <v>16</v>
      </c>
      <c r="B4" s="43">
        <v>9</v>
      </c>
    </row>
    <row r="5" spans="1:2" x14ac:dyDescent="0.25">
      <c r="A5" s="9" t="s">
        <v>34</v>
      </c>
      <c r="B5" s="43">
        <v>3</v>
      </c>
    </row>
    <row r="6" spans="1:2" x14ac:dyDescent="0.25">
      <c r="A6" s="9" t="s">
        <v>35</v>
      </c>
      <c r="B6" s="43">
        <v>2</v>
      </c>
    </row>
    <row r="7" spans="1:2" x14ac:dyDescent="0.25">
      <c r="A7" s="9" t="s">
        <v>30</v>
      </c>
      <c r="B7" s="43">
        <v>4</v>
      </c>
    </row>
    <row r="8" spans="1:2" x14ac:dyDescent="0.25">
      <c r="A8" s="9" t="s">
        <v>37</v>
      </c>
      <c r="B8" s="43">
        <v>1</v>
      </c>
    </row>
    <row r="9" spans="1:2" x14ac:dyDescent="0.25">
      <c r="A9" s="9" t="s">
        <v>18</v>
      </c>
      <c r="B9" s="43">
        <v>55</v>
      </c>
    </row>
    <row r="10" spans="1:2" x14ac:dyDescent="0.25">
      <c r="A10" s="9" t="s">
        <v>32</v>
      </c>
      <c r="B10" s="43">
        <v>1</v>
      </c>
    </row>
    <row r="11" spans="1:2" x14ac:dyDescent="0.25">
      <c r="A11" s="9" t="s">
        <v>25</v>
      </c>
      <c r="B11" s="43">
        <v>2</v>
      </c>
    </row>
    <row r="12" spans="1:2" x14ac:dyDescent="0.25">
      <c r="A12" s="9" t="s">
        <v>13</v>
      </c>
      <c r="B12" s="43">
        <v>6</v>
      </c>
    </row>
    <row r="13" spans="1:2" x14ac:dyDescent="0.25">
      <c r="A13" s="9" t="s">
        <v>17</v>
      </c>
      <c r="B13" s="43">
        <v>13</v>
      </c>
    </row>
    <row r="14" spans="1:2" x14ac:dyDescent="0.25">
      <c r="A14" s="9" t="s">
        <v>36</v>
      </c>
      <c r="B14" s="43">
        <v>2</v>
      </c>
    </row>
    <row r="15" spans="1:2" x14ac:dyDescent="0.25">
      <c r="A15" s="9" t="s">
        <v>15</v>
      </c>
      <c r="B15" s="43">
        <v>12</v>
      </c>
    </row>
    <row r="16" spans="1:2" x14ac:dyDescent="0.25">
      <c r="A16" s="9" t="s">
        <v>27</v>
      </c>
      <c r="B16" s="43">
        <v>2</v>
      </c>
    </row>
    <row r="17" spans="1:2" x14ac:dyDescent="0.25">
      <c r="A17" s="9" t="s">
        <v>14</v>
      </c>
      <c r="B17" s="43">
        <v>1</v>
      </c>
    </row>
    <row r="18" spans="1:2" x14ac:dyDescent="0.25">
      <c r="A18" s="9" t="s">
        <v>19</v>
      </c>
      <c r="B18" s="43">
        <v>3</v>
      </c>
    </row>
    <row r="19" spans="1:2" x14ac:dyDescent="0.25">
      <c r="A19" s="9" t="s">
        <v>26</v>
      </c>
      <c r="B19" s="43">
        <v>10</v>
      </c>
    </row>
    <row r="20" spans="1:2" x14ac:dyDescent="0.25">
      <c r="A20" s="9" t="s">
        <v>20</v>
      </c>
      <c r="B20" s="43">
        <v>4</v>
      </c>
    </row>
    <row r="21" spans="1:2" x14ac:dyDescent="0.25">
      <c r="A21" s="9" t="s">
        <v>12</v>
      </c>
      <c r="B21" s="43">
        <v>2</v>
      </c>
    </row>
    <row r="22" spans="1:2" x14ac:dyDescent="0.25">
      <c r="A22" s="9" t="s">
        <v>24</v>
      </c>
      <c r="B22" s="43">
        <v>2</v>
      </c>
    </row>
    <row r="23" spans="1:2" x14ac:dyDescent="0.25">
      <c r="A23" s="9" t="s">
        <v>31</v>
      </c>
      <c r="B23" s="43">
        <v>1</v>
      </c>
    </row>
    <row r="24" spans="1:2" x14ac:dyDescent="0.25">
      <c r="A24" s="9" t="s">
        <v>41</v>
      </c>
      <c r="B24" s="43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G20" sqref="G2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7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4">
        <v>1</v>
      </c>
      <c r="B2" s="5" t="s">
        <v>11</v>
      </c>
      <c r="C2" s="5">
        <v>34895</v>
      </c>
      <c r="D2" s="5">
        <v>2011</v>
      </c>
      <c r="E2" s="5" t="s">
        <v>39</v>
      </c>
      <c r="F2" s="5" t="s">
        <v>28</v>
      </c>
      <c r="G2" s="5" t="s">
        <v>34</v>
      </c>
      <c r="H2" s="5">
        <v>5000</v>
      </c>
      <c r="I2" s="13">
        <v>45046</v>
      </c>
      <c r="J2" s="5"/>
      <c r="K2" s="14"/>
    </row>
    <row r="3" spans="1:11" x14ac:dyDescent="0.25">
      <c r="A3" s="4">
        <v>2</v>
      </c>
      <c r="B3" s="5" t="s">
        <v>11</v>
      </c>
      <c r="C3" s="5">
        <v>34901</v>
      </c>
      <c r="D3" s="5">
        <v>2011</v>
      </c>
      <c r="E3" s="5" t="s">
        <v>39</v>
      </c>
      <c r="F3" s="5" t="s">
        <v>28</v>
      </c>
      <c r="G3" s="5" t="s">
        <v>34</v>
      </c>
      <c r="H3" s="5">
        <v>5000</v>
      </c>
      <c r="I3" s="13">
        <v>45046</v>
      </c>
      <c r="J3" s="5"/>
      <c r="K3" s="14"/>
    </row>
    <row r="4" spans="1:11" x14ac:dyDescent="0.25">
      <c r="A4" s="15">
        <v>3</v>
      </c>
      <c r="B4" s="16" t="s">
        <v>11</v>
      </c>
      <c r="C4" s="16">
        <v>34907</v>
      </c>
      <c r="D4" s="16">
        <v>2011</v>
      </c>
      <c r="E4" s="16" t="s">
        <v>39</v>
      </c>
      <c r="F4" s="16" t="s">
        <v>28</v>
      </c>
      <c r="G4" s="16" t="s">
        <v>34</v>
      </c>
      <c r="H4" s="16">
        <v>5000</v>
      </c>
      <c r="I4" s="17">
        <v>45046</v>
      </c>
      <c r="J4" s="16"/>
      <c r="K4" s="18"/>
    </row>
    <row r="5" spans="1:11" ht="15.75" thickBot="1" x14ac:dyDescent="0.3">
      <c r="A5" s="46" t="s">
        <v>43</v>
      </c>
      <c r="B5" s="47"/>
      <c r="C5" s="47"/>
      <c r="D5" s="47"/>
      <c r="E5" s="47"/>
      <c r="F5" s="47"/>
      <c r="G5" s="47"/>
      <c r="H5" s="31">
        <f>SUBTOTAL(109,Table2[AMOUNT])</f>
        <v>15000</v>
      </c>
      <c r="I5" s="32"/>
      <c r="J5" s="32"/>
      <c r="K5" s="33"/>
    </row>
  </sheetData>
  <mergeCells count="1">
    <mergeCell ref="A5:G5"/>
  </mergeCells>
  <pageMargins left="0.7" right="0.7" top="0.75" bottom="0.75" header="0.3" footer="0.3"/>
  <pageSetup scale="8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H13" sqref="H1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4">
        <v>1</v>
      </c>
      <c r="B2" s="5" t="s">
        <v>11</v>
      </c>
      <c r="C2" s="5">
        <v>21656</v>
      </c>
      <c r="D2" s="5">
        <v>2012</v>
      </c>
      <c r="E2" s="5" t="s">
        <v>39</v>
      </c>
      <c r="F2" s="5" t="s">
        <v>28</v>
      </c>
      <c r="G2" s="5" t="s">
        <v>35</v>
      </c>
      <c r="H2" s="5">
        <v>5000</v>
      </c>
      <c r="I2" s="13">
        <v>45046</v>
      </c>
      <c r="J2" s="5"/>
      <c r="K2" s="14"/>
    </row>
    <row r="3" spans="1:11" x14ac:dyDescent="0.25">
      <c r="A3" s="15">
        <v>2</v>
      </c>
      <c r="B3" s="16" t="s">
        <v>23</v>
      </c>
      <c r="C3" s="16">
        <v>465</v>
      </c>
      <c r="D3" s="16">
        <v>2016</v>
      </c>
      <c r="E3" s="16" t="s">
        <v>39</v>
      </c>
      <c r="F3" s="16" t="s">
        <v>28</v>
      </c>
      <c r="G3" s="16" t="s">
        <v>35</v>
      </c>
      <c r="H3" s="16">
        <v>5000</v>
      </c>
      <c r="I3" s="17">
        <v>45046</v>
      </c>
      <c r="J3" s="16"/>
      <c r="K3" s="18"/>
    </row>
    <row r="4" spans="1:11" ht="15.75" thickBot="1" x14ac:dyDescent="0.3">
      <c r="A4" s="46" t="s">
        <v>43</v>
      </c>
      <c r="B4" s="47"/>
      <c r="C4" s="47"/>
      <c r="D4" s="47"/>
      <c r="E4" s="47"/>
      <c r="F4" s="47"/>
      <c r="G4" s="47"/>
      <c r="H4" s="31">
        <f>SUBTOTAL(109,Table3[AMOUNT])</f>
        <v>10000</v>
      </c>
      <c r="I4" s="32"/>
      <c r="J4" s="32"/>
      <c r="K4" s="33"/>
    </row>
  </sheetData>
  <mergeCells count="1">
    <mergeCell ref="A4:G4"/>
  </mergeCells>
  <pageMargins left="0.7" right="0.7" top="0.75" bottom="0.75" header="0.3" footer="0.3"/>
  <pageSetup scale="7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H12" sqref="H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4">
        <v>1</v>
      </c>
      <c r="B2" s="5" t="s">
        <v>11</v>
      </c>
      <c r="C2" s="5">
        <v>5858</v>
      </c>
      <c r="D2" s="5">
        <v>2023</v>
      </c>
      <c r="E2" s="5" t="s">
        <v>39</v>
      </c>
      <c r="F2" s="5" t="s">
        <v>22</v>
      </c>
      <c r="G2" s="5" t="s">
        <v>30</v>
      </c>
      <c r="H2" s="5">
        <v>10000</v>
      </c>
      <c r="I2" s="13">
        <v>45046</v>
      </c>
      <c r="J2" s="5"/>
      <c r="K2" s="14"/>
    </row>
    <row r="3" spans="1:11" x14ac:dyDescent="0.25">
      <c r="A3" s="4">
        <v>2</v>
      </c>
      <c r="B3" s="5" t="s">
        <v>11</v>
      </c>
      <c r="C3" s="5">
        <v>6294</v>
      </c>
      <c r="D3" s="5">
        <v>2023</v>
      </c>
      <c r="E3" s="5" t="s">
        <v>39</v>
      </c>
      <c r="F3" s="5" t="s">
        <v>22</v>
      </c>
      <c r="G3" s="5" t="s">
        <v>30</v>
      </c>
      <c r="H3" s="5">
        <v>10000</v>
      </c>
      <c r="I3" s="13">
        <v>45046</v>
      </c>
      <c r="J3" s="5"/>
      <c r="K3" s="14"/>
    </row>
    <row r="4" spans="1:11" x14ac:dyDescent="0.25">
      <c r="A4" s="4">
        <v>3</v>
      </c>
      <c r="B4" s="5" t="s">
        <v>11</v>
      </c>
      <c r="C4" s="5">
        <v>8959</v>
      </c>
      <c r="D4" s="5">
        <v>2023</v>
      </c>
      <c r="E4" s="5" t="s">
        <v>39</v>
      </c>
      <c r="F4" s="5" t="s">
        <v>22</v>
      </c>
      <c r="G4" s="5" t="s">
        <v>30</v>
      </c>
      <c r="H4" s="5">
        <v>10000</v>
      </c>
      <c r="I4" s="13">
        <v>45046</v>
      </c>
      <c r="J4" s="5"/>
      <c r="K4" s="14"/>
    </row>
    <row r="5" spans="1:11" x14ac:dyDescent="0.25">
      <c r="A5" s="15">
        <v>4</v>
      </c>
      <c r="B5" s="16" t="s">
        <v>11</v>
      </c>
      <c r="C5" s="16">
        <v>9970</v>
      </c>
      <c r="D5" s="16">
        <v>2023</v>
      </c>
      <c r="E5" s="16" t="s">
        <v>39</v>
      </c>
      <c r="F5" s="16" t="s">
        <v>29</v>
      </c>
      <c r="G5" s="16" t="s">
        <v>30</v>
      </c>
      <c r="H5" s="16">
        <v>2500</v>
      </c>
      <c r="I5" s="17">
        <v>45046</v>
      </c>
      <c r="J5" s="16"/>
      <c r="K5" s="18"/>
    </row>
    <row r="6" spans="1:11" ht="15.75" thickBot="1" x14ac:dyDescent="0.3">
      <c r="A6" s="48" t="s">
        <v>43</v>
      </c>
      <c r="B6" s="49"/>
      <c r="C6" s="49"/>
      <c r="D6" s="49"/>
      <c r="E6" s="49"/>
      <c r="F6" s="49"/>
      <c r="G6" s="50"/>
      <c r="H6" s="31">
        <f>SUBTOTAL(109,Table4[AMOUNT])</f>
        <v>32500</v>
      </c>
      <c r="I6" s="32"/>
      <c r="J6" s="32"/>
      <c r="K6" s="33"/>
    </row>
  </sheetData>
  <mergeCells count="1">
    <mergeCell ref="A6:G6"/>
  </mergeCells>
  <pageMargins left="0.7" right="0.7" top="0.75" bottom="0.75" header="0.3" footer="0.3"/>
  <pageSetup scale="8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sqref="A1:K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15">
        <v>1</v>
      </c>
      <c r="B2" s="16" t="s">
        <v>11</v>
      </c>
      <c r="C2" s="16">
        <v>5446</v>
      </c>
      <c r="D2" s="16">
        <v>2014</v>
      </c>
      <c r="E2" s="16" t="s">
        <v>39</v>
      </c>
      <c r="F2" s="16" t="s">
        <v>28</v>
      </c>
      <c r="G2" s="16" t="s">
        <v>37</v>
      </c>
      <c r="H2" s="16">
        <v>5000</v>
      </c>
      <c r="I2" s="17">
        <v>45046</v>
      </c>
      <c r="J2" s="16"/>
      <c r="K2" s="18"/>
    </row>
    <row r="3" spans="1:11" ht="15.75" thickBot="1" x14ac:dyDescent="0.3">
      <c r="A3" s="48" t="s">
        <v>43</v>
      </c>
      <c r="B3" s="49"/>
      <c r="C3" s="49"/>
      <c r="D3" s="49"/>
      <c r="E3" s="49"/>
      <c r="F3" s="49"/>
      <c r="G3" s="50"/>
      <c r="H3" s="31">
        <f>SUBTOTAL(109,Table5[AMOUNT])</f>
        <v>5000</v>
      </c>
      <c r="I3" s="32"/>
      <c r="J3" s="32"/>
      <c r="K3" s="33"/>
    </row>
  </sheetData>
  <mergeCells count="1">
    <mergeCell ref="A3:G3"/>
  </mergeCells>
  <pageMargins left="0.7" right="0.7" top="0.75" bottom="0.75" header="0.3" footer="0.3"/>
  <pageSetup scale="93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55" workbookViewId="0">
      <selection activeCell="K80" sqref="K8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0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4">
        <v>1</v>
      </c>
      <c r="B2" s="5" t="s">
        <v>11</v>
      </c>
      <c r="C2" s="5">
        <v>14782</v>
      </c>
      <c r="D2" s="5">
        <v>2020</v>
      </c>
      <c r="E2" s="5" t="s">
        <v>39</v>
      </c>
      <c r="F2" s="5" t="s">
        <v>28</v>
      </c>
      <c r="G2" s="5" t="s">
        <v>18</v>
      </c>
      <c r="H2" s="5">
        <v>5000</v>
      </c>
      <c r="I2" s="13">
        <v>45046</v>
      </c>
      <c r="J2" s="5"/>
      <c r="K2" s="14"/>
    </row>
    <row r="3" spans="1:11" x14ac:dyDescent="0.25">
      <c r="A3" s="4">
        <f>A2+1</f>
        <v>2</v>
      </c>
      <c r="B3" s="5" t="s">
        <v>11</v>
      </c>
      <c r="C3" s="5">
        <v>10524</v>
      </c>
      <c r="D3" s="5">
        <v>2022</v>
      </c>
      <c r="E3" s="5" t="s">
        <v>39</v>
      </c>
      <c r="F3" s="5" t="s">
        <v>28</v>
      </c>
      <c r="G3" s="5" t="s">
        <v>18</v>
      </c>
      <c r="H3" s="5">
        <v>5000</v>
      </c>
      <c r="I3" s="13">
        <v>45046</v>
      </c>
      <c r="J3" s="5"/>
      <c r="K3" s="14"/>
    </row>
    <row r="4" spans="1:11" x14ac:dyDescent="0.25">
      <c r="A4" s="4">
        <f t="shared" ref="A4:A56" si="0">A3+1</f>
        <v>3</v>
      </c>
      <c r="B4" s="5" t="s">
        <v>11</v>
      </c>
      <c r="C4" s="5">
        <v>9044</v>
      </c>
      <c r="D4" s="5">
        <v>2023</v>
      </c>
      <c r="E4" s="5" t="s">
        <v>39</v>
      </c>
      <c r="F4" s="5" t="s">
        <v>29</v>
      </c>
      <c r="G4" s="5" t="s">
        <v>18</v>
      </c>
      <c r="H4" s="5">
        <v>2500</v>
      </c>
      <c r="I4" s="13">
        <v>45046</v>
      </c>
      <c r="J4" s="5"/>
      <c r="K4" s="14"/>
    </row>
    <row r="5" spans="1:11" x14ac:dyDescent="0.25">
      <c r="A5" s="4">
        <f t="shared" si="0"/>
        <v>4</v>
      </c>
      <c r="B5" s="5" t="s">
        <v>11</v>
      </c>
      <c r="C5" s="5">
        <v>9187</v>
      </c>
      <c r="D5" s="5">
        <v>2023</v>
      </c>
      <c r="E5" s="5" t="s">
        <v>39</v>
      </c>
      <c r="F5" s="5" t="s">
        <v>29</v>
      </c>
      <c r="G5" s="5" t="s">
        <v>18</v>
      </c>
      <c r="H5" s="5">
        <v>2500</v>
      </c>
      <c r="I5" s="13">
        <v>45046</v>
      </c>
      <c r="J5" s="5"/>
      <c r="K5" s="14"/>
    </row>
    <row r="6" spans="1:11" x14ac:dyDescent="0.25">
      <c r="A6" s="4">
        <f t="shared" si="0"/>
        <v>5</v>
      </c>
      <c r="B6" s="5" t="s">
        <v>11</v>
      </c>
      <c r="C6" s="5">
        <v>9356</v>
      </c>
      <c r="D6" s="5">
        <v>2023</v>
      </c>
      <c r="E6" s="5" t="s">
        <v>39</v>
      </c>
      <c r="F6" s="5" t="s">
        <v>29</v>
      </c>
      <c r="G6" s="5" t="s">
        <v>18</v>
      </c>
      <c r="H6" s="5">
        <v>2500</v>
      </c>
      <c r="I6" s="13">
        <v>45046</v>
      </c>
      <c r="J6" s="5"/>
      <c r="K6" s="14"/>
    </row>
    <row r="7" spans="1:11" x14ac:dyDescent="0.25">
      <c r="A7" s="4">
        <f t="shared" si="0"/>
        <v>6</v>
      </c>
      <c r="B7" s="5" t="s">
        <v>11</v>
      </c>
      <c r="C7" s="5">
        <v>9360</v>
      </c>
      <c r="D7" s="5">
        <v>2023</v>
      </c>
      <c r="E7" s="5" t="s">
        <v>39</v>
      </c>
      <c r="F7" s="5" t="s">
        <v>29</v>
      </c>
      <c r="G7" s="5" t="s">
        <v>18</v>
      </c>
      <c r="H7" s="5">
        <v>2500</v>
      </c>
      <c r="I7" s="13">
        <v>45046</v>
      </c>
      <c r="J7" s="5"/>
      <c r="K7" s="14"/>
    </row>
    <row r="8" spans="1:11" x14ac:dyDescent="0.25">
      <c r="A8" s="4">
        <f t="shared" si="0"/>
        <v>7</v>
      </c>
      <c r="B8" s="5" t="s">
        <v>11</v>
      </c>
      <c r="C8" s="5">
        <v>9450</v>
      </c>
      <c r="D8" s="5">
        <v>2023</v>
      </c>
      <c r="E8" s="5" t="s">
        <v>39</v>
      </c>
      <c r="F8" s="5" t="s">
        <v>29</v>
      </c>
      <c r="G8" s="5" t="s">
        <v>18</v>
      </c>
      <c r="H8" s="5">
        <v>2500</v>
      </c>
      <c r="I8" s="13">
        <v>45046</v>
      </c>
      <c r="J8" s="5"/>
      <c r="K8" s="14"/>
    </row>
    <row r="9" spans="1:11" x14ac:dyDescent="0.25">
      <c r="A9" s="4">
        <f t="shared" si="0"/>
        <v>8</v>
      </c>
      <c r="B9" s="5" t="s">
        <v>11</v>
      </c>
      <c r="C9" s="5">
        <v>9516</v>
      </c>
      <c r="D9" s="5">
        <v>2023</v>
      </c>
      <c r="E9" s="5" t="s">
        <v>39</v>
      </c>
      <c r="F9" s="5" t="s">
        <v>29</v>
      </c>
      <c r="G9" s="5" t="s">
        <v>18</v>
      </c>
      <c r="H9" s="5">
        <v>2500</v>
      </c>
      <c r="I9" s="13">
        <v>45046</v>
      </c>
      <c r="J9" s="5"/>
      <c r="K9" s="14"/>
    </row>
    <row r="10" spans="1:11" x14ac:dyDescent="0.25">
      <c r="A10" s="4">
        <f t="shared" si="0"/>
        <v>9</v>
      </c>
      <c r="B10" s="5" t="s">
        <v>11</v>
      </c>
      <c r="C10" s="5">
        <v>9530</v>
      </c>
      <c r="D10" s="5">
        <v>2023</v>
      </c>
      <c r="E10" s="5" t="s">
        <v>39</v>
      </c>
      <c r="F10" s="5" t="s">
        <v>29</v>
      </c>
      <c r="G10" s="5" t="s">
        <v>18</v>
      </c>
      <c r="H10" s="5">
        <v>2500</v>
      </c>
      <c r="I10" s="13">
        <v>45046</v>
      </c>
      <c r="J10" s="5"/>
      <c r="K10" s="14"/>
    </row>
    <row r="11" spans="1:11" x14ac:dyDescent="0.25">
      <c r="A11" s="4">
        <f t="shared" si="0"/>
        <v>10</v>
      </c>
      <c r="B11" s="5" t="s">
        <v>11</v>
      </c>
      <c r="C11" s="5">
        <v>9539</v>
      </c>
      <c r="D11" s="5">
        <v>2023</v>
      </c>
      <c r="E11" s="5" t="s">
        <v>39</v>
      </c>
      <c r="F11" s="5" t="s">
        <v>29</v>
      </c>
      <c r="G11" s="5" t="s">
        <v>18</v>
      </c>
      <c r="H11" s="5">
        <v>2500</v>
      </c>
      <c r="I11" s="13">
        <v>45046</v>
      </c>
      <c r="J11" s="5"/>
      <c r="K11" s="14"/>
    </row>
    <row r="12" spans="1:11" x14ac:dyDescent="0.25">
      <c r="A12" s="4">
        <f t="shared" si="0"/>
        <v>11</v>
      </c>
      <c r="B12" s="5" t="s">
        <v>11</v>
      </c>
      <c r="C12" s="5">
        <v>9547</v>
      </c>
      <c r="D12" s="5">
        <v>2023</v>
      </c>
      <c r="E12" s="5" t="s">
        <v>39</v>
      </c>
      <c r="F12" s="5" t="s">
        <v>29</v>
      </c>
      <c r="G12" s="5" t="s">
        <v>18</v>
      </c>
      <c r="H12" s="5">
        <v>2500</v>
      </c>
      <c r="I12" s="13">
        <v>45046</v>
      </c>
      <c r="J12" s="5"/>
      <c r="K12" s="14"/>
    </row>
    <row r="13" spans="1:11" x14ac:dyDescent="0.25">
      <c r="A13" s="4">
        <f t="shared" si="0"/>
        <v>12</v>
      </c>
      <c r="B13" s="5" t="s">
        <v>11</v>
      </c>
      <c r="C13" s="5">
        <v>9611</v>
      </c>
      <c r="D13" s="5">
        <v>2023</v>
      </c>
      <c r="E13" s="5" t="s">
        <v>39</v>
      </c>
      <c r="F13" s="5" t="s">
        <v>29</v>
      </c>
      <c r="G13" s="5" t="s">
        <v>18</v>
      </c>
      <c r="H13" s="5">
        <v>2500</v>
      </c>
      <c r="I13" s="13">
        <v>45046</v>
      </c>
      <c r="J13" s="5"/>
      <c r="K13" s="14"/>
    </row>
    <row r="14" spans="1:11" x14ac:dyDescent="0.25">
      <c r="A14" s="4">
        <f t="shared" si="0"/>
        <v>13</v>
      </c>
      <c r="B14" s="5" t="s">
        <v>11</v>
      </c>
      <c r="C14" s="5">
        <v>9676</v>
      </c>
      <c r="D14" s="5">
        <v>2023</v>
      </c>
      <c r="E14" s="5" t="s">
        <v>39</v>
      </c>
      <c r="F14" s="5" t="s">
        <v>29</v>
      </c>
      <c r="G14" s="5" t="s">
        <v>18</v>
      </c>
      <c r="H14" s="5">
        <v>2500</v>
      </c>
      <c r="I14" s="13">
        <v>45046</v>
      </c>
      <c r="J14" s="5"/>
      <c r="K14" s="14"/>
    </row>
    <row r="15" spans="1:11" x14ac:dyDescent="0.25">
      <c r="A15" s="4">
        <f t="shared" si="0"/>
        <v>14</v>
      </c>
      <c r="B15" s="5" t="s">
        <v>11</v>
      </c>
      <c r="C15" s="5">
        <v>9689</v>
      </c>
      <c r="D15" s="5">
        <v>2023</v>
      </c>
      <c r="E15" s="5" t="s">
        <v>39</v>
      </c>
      <c r="F15" s="5" t="s">
        <v>29</v>
      </c>
      <c r="G15" s="5" t="s">
        <v>18</v>
      </c>
      <c r="H15" s="5">
        <v>2500</v>
      </c>
      <c r="I15" s="13">
        <v>45046</v>
      </c>
      <c r="J15" s="5"/>
      <c r="K15" s="14"/>
    </row>
    <row r="16" spans="1:11" x14ac:dyDescent="0.25">
      <c r="A16" s="4">
        <f t="shared" si="0"/>
        <v>15</v>
      </c>
      <c r="B16" s="5" t="s">
        <v>11</v>
      </c>
      <c r="C16" s="5">
        <v>9700</v>
      </c>
      <c r="D16" s="5">
        <v>2023</v>
      </c>
      <c r="E16" s="5" t="s">
        <v>39</v>
      </c>
      <c r="F16" s="5" t="s">
        <v>29</v>
      </c>
      <c r="G16" s="5" t="s">
        <v>18</v>
      </c>
      <c r="H16" s="5">
        <v>2500</v>
      </c>
      <c r="I16" s="13">
        <v>45046</v>
      </c>
      <c r="J16" s="5"/>
      <c r="K16" s="14"/>
    </row>
    <row r="17" spans="1:11" x14ac:dyDescent="0.25">
      <c r="A17" s="4">
        <f t="shared" si="0"/>
        <v>16</v>
      </c>
      <c r="B17" s="5" t="s">
        <v>11</v>
      </c>
      <c r="C17" s="5">
        <v>9701</v>
      </c>
      <c r="D17" s="5">
        <v>2023</v>
      </c>
      <c r="E17" s="5" t="s">
        <v>39</v>
      </c>
      <c r="F17" s="5" t="s">
        <v>29</v>
      </c>
      <c r="G17" s="5" t="s">
        <v>18</v>
      </c>
      <c r="H17" s="5">
        <v>2500</v>
      </c>
      <c r="I17" s="13">
        <v>45046</v>
      </c>
      <c r="J17" s="5"/>
      <c r="K17" s="14"/>
    </row>
    <row r="18" spans="1:11" x14ac:dyDescent="0.25">
      <c r="A18" s="4">
        <f t="shared" si="0"/>
        <v>17</v>
      </c>
      <c r="B18" s="5" t="s">
        <v>11</v>
      </c>
      <c r="C18" s="5">
        <v>9704</v>
      </c>
      <c r="D18" s="5">
        <v>2023</v>
      </c>
      <c r="E18" s="5" t="s">
        <v>39</v>
      </c>
      <c r="F18" s="5" t="s">
        <v>29</v>
      </c>
      <c r="G18" s="5" t="s">
        <v>18</v>
      </c>
      <c r="H18" s="5">
        <v>2500</v>
      </c>
      <c r="I18" s="13">
        <v>45046</v>
      </c>
      <c r="J18" s="5"/>
      <c r="K18" s="14"/>
    </row>
    <row r="19" spans="1:11" x14ac:dyDescent="0.25">
      <c r="A19" s="4">
        <f t="shared" si="0"/>
        <v>18</v>
      </c>
      <c r="B19" s="5" t="s">
        <v>11</v>
      </c>
      <c r="C19" s="5">
        <v>9792</v>
      </c>
      <c r="D19" s="5">
        <v>2023</v>
      </c>
      <c r="E19" s="5" t="s">
        <v>39</v>
      </c>
      <c r="F19" s="5" t="s">
        <v>29</v>
      </c>
      <c r="G19" s="5" t="s">
        <v>18</v>
      </c>
      <c r="H19" s="5">
        <v>2500</v>
      </c>
      <c r="I19" s="13">
        <v>45046</v>
      </c>
      <c r="J19" s="5"/>
      <c r="K19" s="14"/>
    </row>
    <row r="20" spans="1:11" x14ac:dyDescent="0.25">
      <c r="A20" s="4">
        <f t="shared" si="0"/>
        <v>19</v>
      </c>
      <c r="B20" s="5" t="s">
        <v>11</v>
      </c>
      <c r="C20" s="5">
        <v>9800</v>
      </c>
      <c r="D20" s="5">
        <v>2023</v>
      </c>
      <c r="E20" s="5" t="s">
        <v>39</v>
      </c>
      <c r="F20" s="5" t="s">
        <v>29</v>
      </c>
      <c r="G20" s="5" t="s">
        <v>18</v>
      </c>
      <c r="H20" s="5">
        <v>2500</v>
      </c>
      <c r="I20" s="13">
        <v>45046</v>
      </c>
      <c r="J20" s="5"/>
      <c r="K20" s="14"/>
    </row>
    <row r="21" spans="1:11" x14ac:dyDescent="0.25">
      <c r="A21" s="4">
        <f t="shared" si="0"/>
        <v>20</v>
      </c>
      <c r="B21" s="5" t="s">
        <v>11</v>
      </c>
      <c r="C21" s="5">
        <v>9810</v>
      </c>
      <c r="D21" s="5">
        <v>2023</v>
      </c>
      <c r="E21" s="5" t="s">
        <v>39</v>
      </c>
      <c r="F21" s="5" t="s">
        <v>29</v>
      </c>
      <c r="G21" s="5" t="s">
        <v>18</v>
      </c>
      <c r="H21" s="5">
        <v>2500</v>
      </c>
      <c r="I21" s="13">
        <v>45046</v>
      </c>
      <c r="J21" s="5"/>
      <c r="K21" s="14"/>
    </row>
    <row r="22" spans="1:11" x14ac:dyDescent="0.25">
      <c r="A22" s="4">
        <f t="shared" si="0"/>
        <v>21</v>
      </c>
      <c r="B22" s="5" t="s">
        <v>11</v>
      </c>
      <c r="C22" s="5">
        <v>9830</v>
      </c>
      <c r="D22" s="5">
        <v>2023</v>
      </c>
      <c r="E22" s="5" t="s">
        <v>39</v>
      </c>
      <c r="F22" s="5" t="s">
        <v>29</v>
      </c>
      <c r="G22" s="5" t="s">
        <v>18</v>
      </c>
      <c r="H22" s="5">
        <v>2500</v>
      </c>
      <c r="I22" s="13">
        <v>45046</v>
      </c>
      <c r="J22" s="5"/>
      <c r="K22" s="14"/>
    </row>
    <row r="23" spans="1:11" x14ac:dyDescent="0.25">
      <c r="A23" s="4">
        <f t="shared" si="0"/>
        <v>22</v>
      </c>
      <c r="B23" s="5" t="s">
        <v>11</v>
      </c>
      <c r="C23" s="5">
        <v>9845</v>
      </c>
      <c r="D23" s="5">
        <v>2023</v>
      </c>
      <c r="E23" s="5" t="s">
        <v>39</v>
      </c>
      <c r="F23" s="5" t="s">
        <v>29</v>
      </c>
      <c r="G23" s="5" t="s">
        <v>18</v>
      </c>
      <c r="H23" s="5">
        <v>2500</v>
      </c>
      <c r="I23" s="13">
        <v>45046</v>
      </c>
      <c r="J23" s="5"/>
      <c r="K23" s="14"/>
    </row>
    <row r="24" spans="1:11" x14ac:dyDescent="0.25">
      <c r="A24" s="4">
        <f t="shared" si="0"/>
        <v>23</v>
      </c>
      <c r="B24" s="5" t="s">
        <v>11</v>
      </c>
      <c r="C24" s="5">
        <v>9880</v>
      </c>
      <c r="D24" s="5">
        <v>2023</v>
      </c>
      <c r="E24" s="5" t="s">
        <v>39</v>
      </c>
      <c r="F24" s="5" t="s">
        <v>29</v>
      </c>
      <c r="G24" s="5" t="s">
        <v>18</v>
      </c>
      <c r="H24" s="5">
        <v>2500</v>
      </c>
      <c r="I24" s="13">
        <v>45046</v>
      </c>
      <c r="J24" s="5"/>
      <c r="K24" s="14"/>
    </row>
    <row r="25" spans="1:11" x14ac:dyDescent="0.25">
      <c r="A25" s="4">
        <f t="shared" si="0"/>
        <v>24</v>
      </c>
      <c r="B25" s="5" t="s">
        <v>11</v>
      </c>
      <c r="C25" s="5">
        <v>9900</v>
      </c>
      <c r="D25" s="5">
        <v>2023</v>
      </c>
      <c r="E25" s="5" t="s">
        <v>39</v>
      </c>
      <c r="F25" s="5" t="s">
        <v>29</v>
      </c>
      <c r="G25" s="5" t="s">
        <v>18</v>
      </c>
      <c r="H25" s="5">
        <v>2500</v>
      </c>
      <c r="I25" s="13">
        <v>45046</v>
      </c>
      <c r="J25" s="5"/>
      <c r="K25" s="14"/>
    </row>
    <row r="26" spans="1:11" x14ac:dyDescent="0.25">
      <c r="A26" s="4">
        <f t="shared" si="0"/>
        <v>25</v>
      </c>
      <c r="B26" s="5" t="s">
        <v>11</v>
      </c>
      <c r="C26" s="5">
        <v>10114</v>
      </c>
      <c r="D26" s="5">
        <v>2023</v>
      </c>
      <c r="E26" s="5" t="s">
        <v>39</v>
      </c>
      <c r="F26" s="5" t="s">
        <v>29</v>
      </c>
      <c r="G26" s="5" t="s">
        <v>18</v>
      </c>
      <c r="H26" s="5">
        <v>2500</v>
      </c>
      <c r="I26" s="13">
        <v>45046</v>
      </c>
      <c r="J26" s="5"/>
      <c r="K26" s="14"/>
    </row>
    <row r="27" spans="1:11" x14ac:dyDescent="0.25">
      <c r="A27" s="4">
        <f t="shared" si="0"/>
        <v>26</v>
      </c>
      <c r="B27" s="5" t="s">
        <v>11</v>
      </c>
      <c r="C27" s="5">
        <v>10177</v>
      </c>
      <c r="D27" s="5">
        <v>2023</v>
      </c>
      <c r="E27" s="5" t="s">
        <v>39</v>
      </c>
      <c r="F27" s="5" t="s">
        <v>29</v>
      </c>
      <c r="G27" s="5" t="s">
        <v>18</v>
      </c>
      <c r="H27" s="5">
        <v>2500</v>
      </c>
      <c r="I27" s="13">
        <v>45046</v>
      </c>
      <c r="J27" s="5"/>
      <c r="K27" s="14"/>
    </row>
    <row r="28" spans="1:11" x14ac:dyDescent="0.25">
      <c r="A28" s="4">
        <f t="shared" si="0"/>
        <v>27</v>
      </c>
      <c r="B28" s="5" t="s">
        <v>11</v>
      </c>
      <c r="C28" s="5">
        <v>10235</v>
      </c>
      <c r="D28" s="5">
        <v>2023</v>
      </c>
      <c r="E28" s="5" t="s">
        <v>39</v>
      </c>
      <c r="F28" s="5" t="s">
        <v>29</v>
      </c>
      <c r="G28" s="5" t="s">
        <v>18</v>
      </c>
      <c r="H28" s="5">
        <v>2500</v>
      </c>
      <c r="I28" s="13">
        <v>45046</v>
      </c>
      <c r="J28" s="5"/>
      <c r="K28" s="14"/>
    </row>
    <row r="29" spans="1:11" x14ac:dyDescent="0.25">
      <c r="A29" s="4">
        <f t="shared" si="0"/>
        <v>28</v>
      </c>
      <c r="B29" s="5" t="s">
        <v>11</v>
      </c>
      <c r="C29" s="5">
        <v>10300</v>
      </c>
      <c r="D29" s="5">
        <v>2023</v>
      </c>
      <c r="E29" s="5" t="s">
        <v>39</v>
      </c>
      <c r="F29" s="5" t="s">
        <v>29</v>
      </c>
      <c r="G29" s="5" t="s">
        <v>18</v>
      </c>
      <c r="H29" s="5">
        <v>2500</v>
      </c>
      <c r="I29" s="13">
        <v>45046</v>
      </c>
      <c r="J29" s="5"/>
      <c r="K29" s="14"/>
    </row>
    <row r="30" spans="1:11" x14ac:dyDescent="0.25">
      <c r="A30" s="4">
        <f t="shared" si="0"/>
        <v>29</v>
      </c>
      <c r="B30" s="5" t="s">
        <v>11</v>
      </c>
      <c r="C30" s="5">
        <v>10392</v>
      </c>
      <c r="D30" s="5">
        <v>2023</v>
      </c>
      <c r="E30" s="5" t="s">
        <v>39</v>
      </c>
      <c r="F30" s="5" t="s">
        <v>29</v>
      </c>
      <c r="G30" s="5" t="s">
        <v>18</v>
      </c>
      <c r="H30" s="5">
        <v>2500</v>
      </c>
      <c r="I30" s="13">
        <v>45046</v>
      </c>
      <c r="J30" s="5"/>
      <c r="K30" s="14"/>
    </row>
    <row r="31" spans="1:11" x14ac:dyDescent="0.25">
      <c r="A31" s="4">
        <f t="shared" si="0"/>
        <v>30</v>
      </c>
      <c r="B31" s="5" t="s">
        <v>11</v>
      </c>
      <c r="C31" s="5">
        <v>10459</v>
      </c>
      <c r="D31" s="5">
        <v>2023</v>
      </c>
      <c r="E31" s="5" t="s">
        <v>39</v>
      </c>
      <c r="F31" s="5" t="s">
        <v>29</v>
      </c>
      <c r="G31" s="5" t="s">
        <v>18</v>
      </c>
      <c r="H31" s="5">
        <v>2500</v>
      </c>
      <c r="I31" s="13">
        <v>45046</v>
      </c>
      <c r="J31" s="5"/>
      <c r="K31" s="14"/>
    </row>
    <row r="32" spans="1:11" x14ac:dyDescent="0.25">
      <c r="A32" s="4">
        <f t="shared" si="0"/>
        <v>31</v>
      </c>
      <c r="B32" s="5" t="s">
        <v>11</v>
      </c>
      <c r="C32" s="5">
        <v>10494</v>
      </c>
      <c r="D32" s="5">
        <v>2023</v>
      </c>
      <c r="E32" s="5" t="s">
        <v>39</v>
      </c>
      <c r="F32" s="5" t="s">
        <v>29</v>
      </c>
      <c r="G32" s="5" t="s">
        <v>18</v>
      </c>
      <c r="H32" s="5">
        <v>2500</v>
      </c>
      <c r="I32" s="13">
        <v>45046</v>
      </c>
      <c r="J32" s="5"/>
      <c r="K32" s="14"/>
    </row>
    <row r="33" spans="1:11" x14ac:dyDescent="0.25">
      <c r="A33" s="4">
        <f t="shared" si="0"/>
        <v>32</v>
      </c>
      <c r="B33" s="5" t="s">
        <v>11</v>
      </c>
      <c r="C33" s="5">
        <v>10500</v>
      </c>
      <c r="D33" s="5">
        <v>2023</v>
      </c>
      <c r="E33" s="5" t="s">
        <v>39</v>
      </c>
      <c r="F33" s="5" t="s">
        <v>29</v>
      </c>
      <c r="G33" s="5" t="s">
        <v>18</v>
      </c>
      <c r="H33" s="5">
        <v>2500</v>
      </c>
      <c r="I33" s="13">
        <v>45046</v>
      </c>
      <c r="J33" s="5"/>
      <c r="K33" s="14"/>
    </row>
    <row r="34" spans="1:11" x14ac:dyDescent="0.25">
      <c r="A34" s="4">
        <f t="shared" si="0"/>
        <v>33</v>
      </c>
      <c r="B34" s="5" t="s">
        <v>11</v>
      </c>
      <c r="C34" s="5">
        <v>10509</v>
      </c>
      <c r="D34" s="5">
        <v>2023</v>
      </c>
      <c r="E34" s="5" t="s">
        <v>39</v>
      </c>
      <c r="F34" s="5" t="s">
        <v>29</v>
      </c>
      <c r="G34" s="5" t="s">
        <v>18</v>
      </c>
      <c r="H34" s="5">
        <v>2500</v>
      </c>
      <c r="I34" s="13">
        <v>45046</v>
      </c>
      <c r="J34" s="5"/>
      <c r="K34" s="14"/>
    </row>
    <row r="35" spans="1:11" x14ac:dyDescent="0.25">
      <c r="A35" s="4">
        <f t="shared" si="0"/>
        <v>34</v>
      </c>
      <c r="B35" s="5" t="s">
        <v>11</v>
      </c>
      <c r="C35" s="5">
        <v>10511</v>
      </c>
      <c r="D35" s="5">
        <v>2023</v>
      </c>
      <c r="E35" s="5" t="s">
        <v>39</v>
      </c>
      <c r="F35" s="5" t="s">
        <v>29</v>
      </c>
      <c r="G35" s="5" t="s">
        <v>18</v>
      </c>
      <c r="H35" s="5">
        <v>2500</v>
      </c>
      <c r="I35" s="13">
        <v>45046</v>
      </c>
      <c r="J35" s="5"/>
      <c r="K35" s="14"/>
    </row>
    <row r="36" spans="1:11" x14ac:dyDescent="0.25">
      <c r="A36" s="4">
        <f t="shared" si="0"/>
        <v>35</v>
      </c>
      <c r="B36" s="5" t="s">
        <v>11</v>
      </c>
      <c r="C36" s="5">
        <v>10532</v>
      </c>
      <c r="D36" s="5">
        <v>2023</v>
      </c>
      <c r="E36" s="5" t="s">
        <v>39</v>
      </c>
      <c r="F36" s="5" t="s">
        <v>29</v>
      </c>
      <c r="G36" s="5" t="s">
        <v>18</v>
      </c>
      <c r="H36" s="5">
        <v>2500</v>
      </c>
      <c r="I36" s="13">
        <v>45046</v>
      </c>
      <c r="J36" s="5"/>
      <c r="K36" s="14"/>
    </row>
    <row r="37" spans="1:11" x14ac:dyDescent="0.25">
      <c r="A37" s="4">
        <f t="shared" si="0"/>
        <v>36</v>
      </c>
      <c r="B37" s="5" t="s">
        <v>11</v>
      </c>
      <c r="C37" s="5">
        <v>10556</v>
      </c>
      <c r="D37" s="5">
        <v>2023</v>
      </c>
      <c r="E37" s="5" t="s">
        <v>39</v>
      </c>
      <c r="F37" s="5" t="s">
        <v>29</v>
      </c>
      <c r="G37" s="5" t="s">
        <v>18</v>
      </c>
      <c r="H37" s="5">
        <v>2500</v>
      </c>
      <c r="I37" s="13">
        <v>45046</v>
      </c>
      <c r="J37" s="5"/>
      <c r="K37" s="14"/>
    </row>
    <row r="38" spans="1:11" x14ac:dyDescent="0.25">
      <c r="A38" s="4">
        <f t="shared" si="0"/>
        <v>37</v>
      </c>
      <c r="B38" s="5" t="s">
        <v>11</v>
      </c>
      <c r="C38" s="5">
        <v>10590</v>
      </c>
      <c r="D38" s="5">
        <v>2023</v>
      </c>
      <c r="E38" s="5" t="s">
        <v>39</v>
      </c>
      <c r="F38" s="5" t="s">
        <v>29</v>
      </c>
      <c r="G38" s="5" t="s">
        <v>18</v>
      </c>
      <c r="H38" s="5">
        <v>2500</v>
      </c>
      <c r="I38" s="13">
        <v>45046</v>
      </c>
      <c r="J38" s="5"/>
      <c r="K38" s="14"/>
    </row>
    <row r="39" spans="1:11" x14ac:dyDescent="0.25">
      <c r="A39" s="4">
        <f t="shared" si="0"/>
        <v>38</v>
      </c>
      <c r="B39" s="5" t="s">
        <v>11</v>
      </c>
      <c r="C39" s="5">
        <v>10594</v>
      </c>
      <c r="D39" s="5">
        <v>2023</v>
      </c>
      <c r="E39" s="5" t="s">
        <v>39</v>
      </c>
      <c r="F39" s="5" t="s">
        <v>29</v>
      </c>
      <c r="G39" s="5" t="s">
        <v>18</v>
      </c>
      <c r="H39" s="5">
        <v>2500</v>
      </c>
      <c r="I39" s="13">
        <v>45046</v>
      </c>
      <c r="J39" s="5"/>
      <c r="K39" s="14"/>
    </row>
    <row r="40" spans="1:11" x14ac:dyDescent="0.25">
      <c r="A40" s="4">
        <f t="shared" si="0"/>
        <v>39</v>
      </c>
      <c r="B40" s="5" t="s">
        <v>11</v>
      </c>
      <c r="C40" s="5">
        <v>10627</v>
      </c>
      <c r="D40" s="5">
        <v>2023</v>
      </c>
      <c r="E40" s="5" t="s">
        <v>39</v>
      </c>
      <c r="F40" s="5" t="s">
        <v>29</v>
      </c>
      <c r="G40" s="5" t="s">
        <v>18</v>
      </c>
      <c r="H40" s="5">
        <v>2500</v>
      </c>
      <c r="I40" s="13">
        <v>45046</v>
      </c>
      <c r="J40" s="5"/>
      <c r="K40" s="14"/>
    </row>
    <row r="41" spans="1:11" x14ac:dyDescent="0.25">
      <c r="A41" s="4">
        <f t="shared" si="0"/>
        <v>40</v>
      </c>
      <c r="B41" s="5" t="s">
        <v>11</v>
      </c>
      <c r="C41" s="5">
        <v>10793</v>
      </c>
      <c r="D41" s="5">
        <v>2023</v>
      </c>
      <c r="E41" s="5" t="s">
        <v>39</v>
      </c>
      <c r="F41" s="5" t="s">
        <v>29</v>
      </c>
      <c r="G41" s="5" t="s">
        <v>18</v>
      </c>
      <c r="H41" s="5">
        <v>2500</v>
      </c>
      <c r="I41" s="13">
        <v>45046</v>
      </c>
      <c r="J41" s="5"/>
      <c r="K41" s="14"/>
    </row>
    <row r="42" spans="1:11" x14ac:dyDescent="0.25">
      <c r="A42" s="4">
        <f t="shared" si="0"/>
        <v>41</v>
      </c>
      <c r="B42" s="5" t="s">
        <v>11</v>
      </c>
      <c r="C42" s="5">
        <v>10960</v>
      </c>
      <c r="D42" s="5">
        <v>2023</v>
      </c>
      <c r="E42" s="5" t="s">
        <v>39</v>
      </c>
      <c r="F42" s="5" t="s">
        <v>29</v>
      </c>
      <c r="G42" s="5" t="s">
        <v>18</v>
      </c>
      <c r="H42" s="5">
        <v>2500</v>
      </c>
      <c r="I42" s="13">
        <v>45046</v>
      </c>
      <c r="J42" s="5"/>
      <c r="K42" s="14"/>
    </row>
    <row r="43" spans="1:11" x14ac:dyDescent="0.25">
      <c r="A43" s="4">
        <f t="shared" si="0"/>
        <v>42</v>
      </c>
      <c r="B43" s="5" t="s">
        <v>11</v>
      </c>
      <c r="C43" s="5">
        <v>10967</v>
      </c>
      <c r="D43" s="5">
        <v>2023</v>
      </c>
      <c r="E43" s="5" t="s">
        <v>39</v>
      </c>
      <c r="F43" s="5" t="s">
        <v>29</v>
      </c>
      <c r="G43" s="5" t="s">
        <v>18</v>
      </c>
      <c r="H43" s="5">
        <v>2500</v>
      </c>
      <c r="I43" s="13">
        <v>45046</v>
      </c>
      <c r="J43" s="5"/>
      <c r="K43" s="14"/>
    </row>
    <row r="44" spans="1:11" x14ac:dyDescent="0.25">
      <c r="A44" s="4">
        <f t="shared" si="0"/>
        <v>43</v>
      </c>
      <c r="B44" s="5" t="s">
        <v>11</v>
      </c>
      <c r="C44" s="5">
        <v>11434</v>
      </c>
      <c r="D44" s="5">
        <v>2023</v>
      </c>
      <c r="E44" s="5" t="s">
        <v>39</v>
      </c>
      <c r="F44" s="5" t="s">
        <v>29</v>
      </c>
      <c r="G44" s="5" t="s">
        <v>18</v>
      </c>
      <c r="H44" s="5">
        <v>2500</v>
      </c>
      <c r="I44" s="13">
        <v>45046</v>
      </c>
      <c r="J44" s="5"/>
      <c r="K44" s="14"/>
    </row>
    <row r="45" spans="1:11" x14ac:dyDescent="0.25">
      <c r="A45" s="4">
        <f t="shared" si="0"/>
        <v>44</v>
      </c>
      <c r="B45" s="5" t="s">
        <v>11</v>
      </c>
      <c r="C45" s="5">
        <v>11913</v>
      </c>
      <c r="D45" s="5">
        <v>2023</v>
      </c>
      <c r="E45" s="5" t="s">
        <v>39</v>
      </c>
      <c r="F45" s="5" t="s">
        <v>29</v>
      </c>
      <c r="G45" s="5" t="s">
        <v>18</v>
      </c>
      <c r="H45" s="5">
        <v>2500</v>
      </c>
      <c r="I45" s="13">
        <v>45046</v>
      </c>
      <c r="J45" s="5"/>
      <c r="K45" s="14"/>
    </row>
    <row r="46" spans="1:11" x14ac:dyDescent="0.25">
      <c r="A46" s="4">
        <f t="shared" si="0"/>
        <v>45</v>
      </c>
      <c r="B46" s="5" t="s">
        <v>11</v>
      </c>
      <c r="C46" s="5">
        <v>11944</v>
      </c>
      <c r="D46" s="5">
        <v>2023</v>
      </c>
      <c r="E46" s="5" t="s">
        <v>39</v>
      </c>
      <c r="F46" s="5" t="s">
        <v>29</v>
      </c>
      <c r="G46" s="5" t="s">
        <v>18</v>
      </c>
      <c r="H46" s="5">
        <v>2500</v>
      </c>
      <c r="I46" s="13">
        <v>45046</v>
      </c>
      <c r="J46" s="5"/>
      <c r="K46" s="14"/>
    </row>
    <row r="47" spans="1:11" x14ac:dyDescent="0.25">
      <c r="A47" s="4">
        <f t="shared" si="0"/>
        <v>46</v>
      </c>
      <c r="B47" s="5" t="s">
        <v>11</v>
      </c>
      <c r="C47" s="5">
        <v>11969</v>
      </c>
      <c r="D47" s="5">
        <v>2023</v>
      </c>
      <c r="E47" s="5" t="s">
        <v>39</v>
      </c>
      <c r="F47" s="5" t="s">
        <v>29</v>
      </c>
      <c r="G47" s="5" t="s">
        <v>18</v>
      </c>
      <c r="H47" s="5">
        <v>2500</v>
      </c>
      <c r="I47" s="13">
        <v>45046</v>
      </c>
      <c r="J47" s="5"/>
      <c r="K47" s="14"/>
    </row>
    <row r="48" spans="1:11" x14ac:dyDescent="0.25">
      <c r="A48" s="4">
        <f t="shared" si="0"/>
        <v>47</v>
      </c>
      <c r="B48" s="5" t="s">
        <v>11</v>
      </c>
      <c r="C48" s="5">
        <v>11982</v>
      </c>
      <c r="D48" s="5">
        <v>2023</v>
      </c>
      <c r="E48" s="5" t="s">
        <v>39</v>
      </c>
      <c r="F48" s="5" t="s">
        <v>29</v>
      </c>
      <c r="G48" s="5" t="s">
        <v>18</v>
      </c>
      <c r="H48" s="5">
        <v>2500</v>
      </c>
      <c r="I48" s="13">
        <v>45046</v>
      </c>
      <c r="J48" s="5"/>
      <c r="K48" s="14"/>
    </row>
    <row r="49" spans="1:11" x14ac:dyDescent="0.25">
      <c r="A49" s="4">
        <f t="shared" si="0"/>
        <v>48</v>
      </c>
      <c r="B49" s="5" t="s">
        <v>11</v>
      </c>
      <c r="C49" s="5">
        <v>12062</v>
      </c>
      <c r="D49" s="5">
        <v>2023</v>
      </c>
      <c r="E49" s="5" t="s">
        <v>39</v>
      </c>
      <c r="F49" s="5" t="s">
        <v>29</v>
      </c>
      <c r="G49" s="5" t="s">
        <v>18</v>
      </c>
      <c r="H49" s="5">
        <v>2500</v>
      </c>
      <c r="I49" s="13">
        <v>45046</v>
      </c>
      <c r="J49" s="5"/>
      <c r="K49" s="14"/>
    </row>
    <row r="50" spans="1:11" x14ac:dyDescent="0.25">
      <c r="A50" s="4">
        <f t="shared" si="0"/>
        <v>49</v>
      </c>
      <c r="B50" s="5" t="s">
        <v>11</v>
      </c>
      <c r="C50" s="5">
        <v>12063</v>
      </c>
      <c r="D50" s="5">
        <v>2023</v>
      </c>
      <c r="E50" s="5" t="s">
        <v>39</v>
      </c>
      <c r="F50" s="5" t="s">
        <v>29</v>
      </c>
      <c r="G50" s="5" t="s">
        <v>18</v>
      </c>
      <c r="H50" s="5">
        <v>2500</v>
      </c>
      <c r="I50" s="13">
        <v>45046</v>
      </c>
      <c r="J50" s="5"/>
      <c r="K50" s="14"/>
    </row>
    <row r="51" spans="1:11" x14ac:dyDescent="0.25">
      <c r="A51" s="4">
        <f t="shared" si="0"/>
        <v>50</v>
      </c>
      <c r="B51" s="5" t="s">
        <v>11</v>
      </c>
      <c r="C51" s="5">
        <v>12201</v>
      </c>
      <c r="D51" s="5">
        <v>2023</v>
      </c>
      <c r="E51" s="5" t="s">
        <v>39</v>
      </c>
      <c r="F51" s="5" t="s">
        <v>29</v>
      </c>
      <c r="G51" s="5" t="s">
        <v>18</v>
      </c>
      <c r="H51" s="5">
        <v>2500</v>
      </c>
      <c r="I51" s="13">
        <v>45046</v>
      </c>
      <c r="J51" s="5"/>
      <c r="K51" s="14"/>
    </row>
    <row r="52" spans="1:11" x14ac:dyDescent="0.25">
      <c r="A52" s="4">
        <f t="shared" si="0"/>
        <v>51</v>
      </c>
      <c r="B52" s="5" t="s">
        <v>11</v>
      </c>
      <c r="C52" s="5">
        <v>12260</v>
      </c>
      <c r="D52" s="5">
        <v>2023</v>
      </c>
      <c r="E52" s="5" t="s">
        <v>39</v>
      </c>
      <c r="F52" s="5" t="s">
        <v>29</v>
      </c>
      <c r="G52" s="5" t="s">
        <v>18</v>
      </c>
      <c r="H52" s="5">
        <v>2500</v>
      </c>
      <c r="I52" s="13">
        <v>45046</v>
      </c>
      <c r="J52" s="5"/>
      <c r="K52" s="14"/>
    </row>
    <row r="53" spans="1:11" x14ac:dyDescent="0.25">
      <c r="A53" s="4">
        <f t="shared" si="0"/>
        <v>52</v>
      </c>
      <c r="B53" s="5" t="s">
        <v>11</v>
      </c>
      <c r="C53" s="5">
        <v>12296</v>
      </c>
      <c r="D53" s="5">
        <v>2023</v>
      </c>
      <c r="E53" s="5" t="s">
        <v>39</v>
      </c>
      <c r="F53" s="5" t="s">
        <v>29</v>
      </c>
      <c r="G53" s="5" t="s">
        <v>18</v>
      </c>
      <c r="H53" s="5">
        <v>2500</v>
      </c>
      <c r="I53" s="13">
        <v>45046</v>
      </c>
      <c r="J53" s="5"/>
      <c r="K53" s="14"/>
    </row>
    <row r="54" spans="1:11" x14ac:dyDescent="0.25">
      <c r="A54" s="4">
        <f t="shared" si="0"/>
        <v>53</v>
      </c>
      <c r="B54" s="5" t="s">
        <v>11</v>
      </c>
      <c r="C54" s="5">
        <v>12386</v>
      </c>
      <c r="D54" s="5">
        <v>2023</v>
      </c>
      <c r="E54" s="5" t="s">
        <v>39</v>
      </c>
      <c r="F54" s="5" t="s">
        <v>29</v>
      </c>
      <c r="G54" s="5" t="s">
        <v>18</v>
      </c>
      <c r="H54" s="5">
        <v>2500</v>
      </c>
      <c r="I54" s="13">
        <v>45046</v>
      </c>
      <c r="J54" s="5"/>
      <c r="K54" s="14"/>
    </row>
    <row r="55" spans="1:11" x14ac:dyDescent="0.25">
      <c r="A55" s="4">
        <f t="shared" si="0"/>
        <v>54</v>
      </c>
      <c r="B55" s="5" t="s">
        <v>11</v>
      </c>
      <c r="C55" s="5">
        <v>12393</v>
      </c>
      <c r="D55" s="5">
        <v>2023</v>
      </c>
      <c r="E55" s="5" t="s">
        <v>39</v>
      </c>
      <c r="F55" s="5" t="s">
        <v>29</v>
      </c>
      <c r="G55" s="5" t="s">
        <v>18</v>
      </c>
      <c r="H55" s="5">
        <v>2500</v>
      </c>
      <c r="I55" s="13">
        <v>45046</v>
      </c>
      <c r="J55" s="5"/>
      <c r="K55" s="14"/>
    </row>
    <row r="56" spans="1:11" x14ac:dyDescent="0.25">
      <c r="A56" s="4">
        <f t="shared" si="0"/>
        <v>55</v>
      </c>
      <c r="B56" s="16" t="s">
        <v>11</v>
      </c>
      <c r="C56" s="16">
        <v>12456</v>
      </c>
      <c r="D56" s="16">
        <v>2023</v>
      </c>
      <c r="E56" s="16" t="s">
        <v>39</v>
      </c>
      <c r="F56" s="16" t="s">
        <v>29</v>
      </c>
      <c r="G56" s="16" t="s">
        <v>18</v>
      </c>
      <c r="H56" s="16">
        <v>2500</v>
      </c>
      <c r="I56" s="17">
        <v>45046</v>
      </c>
      <c r="J56" s="16"/>
      <c r="K56" s="18"/>
    </row>
    <row r="57" spans="1:11" ht="15.75" thickBot="1" x14ac:dyDescent="0.3">
      <c r="A57" s="48" t="s">
        <v>43</v>
      </c>
      <c r="B57" s="49"/>
      <c r="C57" s="49"/>
      <c r="D57" s="49"/>
      <c r="E57" s="49"/>
      <c r="F57" s="49"/>
      <c r="G57" s="50"/>
      <c r="H57" s="31">
        <f>SUBTOTAL(109,Table6[AMOUNT])</f>
        <v>142500</v>
      </c>
      <c r="I57" s="32"/>
      <c r="J57" s="32"/>
      <c r="K57" s="33"/>
    </row>
  </sheetData>
  <mergeCells count="1">
    <mergeCell ref="A57:G57"/>
  </mergeCells>
  <pageMargins left="0.7" right="0.7" top="0.75" bottom="0.75" header="0.3" footer="0.3"/>
  <pageSetup scale="80" orientation="landscape" r:id="rId1"/>
  <headerFooter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E10" sqref="E1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15">
        <v>1</v>
      </c>
      <c r="B2" s="16" t="s">
        <v>11</v>
      </c>
      <c r="C2" s="16">
        <v>8996</v>
      </c>
      <c r="D2" s="16">
        <v>2023</v>
      </c>
      <c r="E2" s="16" t="s">
        <v>39</v>
      </c>
      <c r="F2" s="16" t="s">
        <v>29</v>
      </c>
      <c r="G2" s="16" t="s">
        <v>32</v>
      </c>
      <c r="H2" s="16">
        <v>2500</v>
      </c>
      <c r="I2" s="17">
        <v>45046</v>
      </c>
      <c r="J2" s="16"/>
      <c r="K2" s="18"/>
    </row>
    <row r="3" spans="1:11" ht="15.75" thickBot="1" x14ac:dyDescent="0.3">
      <c r="A3" s="48" t="s">
        <v>43</v>
      </c>
      <c r="B3" s="49"/>
      <c r="C3" s="49"/>
      <c r="D3" s="49"/>
      <c r="E3" s="49"/>
      <c r="F3" s="49"/>
      <c r="G3" s="50"/>
      <c r="H3" s="31">
        <f>SUBTOTAL(109,Table7[AMOUNT])</f>
        <v>2500</v>
      </c>
      <c r="I3" s="32"/>
      <c r="J3" s="32"/>
      <c r="K3" s="33"/>
    </row>
  </sheetData>
  <mergeCells count="1">
    <mergeCell ref="A3:G3"/>
  </mergeCells>
  <pageMargins left="0.7" right="0.7" top="0.75" bottom="0.75" header="0.3" footer="0.3"/>
  <pageSetup scale="85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K11" sqref="K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4">
        <v>1</v>
      </c>
      <c r="B2" s="5" t="s">
        <v>11</v>
      </c>
      <c r="C2" s="5">
        <v>6775</v>
      </c>
      <c r="D2" s="5">
        <v>2023</v>
      </c>
      <c r="E2" s="5" t="s">
        <v>39</v>
      </c>
      <c r="F2" s="5" t="s">
        <v>22</v>
      </c>
      <c r="G2" s="5" t="s">
        <v>25</v>
      </c>
      <c r="H2" s="5">
        <v>10000</v>
      </c>
      <c r="I2" s="13">
        <v>45046</v>
      </c>
      <c r="J2" s="5"/>
      <c r="K2" s="14"/>
    </row>
    <row r="3" spans="1:11" x14ac:dyDescent="0.25">
      <c r="A3" s="15">
        <v>2</v>
      </c>
      <c r="B3" s="16" t="s">
        <v>11</v>
      </c>
      <c r="C3" s="16">
        <v>6820</v>
      </c>
      <c r="D3" s="16">
        <v>2023</v>
      </c>
      <c r="E3" s="16" t="s">
        <v>39</v>
      </c>
      <c r="F3" s="16" t="s">
        <v>21</v>
      </c>
      <c r="G3" s="16" t="s">
        <v>25</v>
      </c>
      <c r="H3" s="16">
        <v>10000</v>
      </c>
      <c r="I3" s="17">
        <v>45046</v>
      </c>
      <c r="J3" s="16"/>
      <c r="K3" s="18"/>
    </row>
    <row r="4" spans="1:11" ht="15.75" thickBot="1" x14ac:dyDescent="0.3">
      <c r="A4" s="48" t="s">
        <v>43</v>
      </c>
      <c r="B4" s="49"/>
      <c r="C4" s="49"/>
      <c r="D4" s="49"/>
      <c r="E4" s="49"/>
      <c r="F4" s="49"/>
      <c r="G4" s="50"/>
      <c r="H4" s="31">
        <f>SUBTOTAL(109,Table8[AMOUNT])</f>
        <v>20000</v>
      </c>
      <c r="I4" s="32"/>
      <c r="J4" s="32"/>
      <c r="K4" s="33"/>
    </row>
  </sheetData>
  <mergeCells count="1">
    <mergeCell ref="A4:G4"/>
  </mergeCells>
  <pageMargins left="0.7" right="0.7" top="0.75" bottom="0.75" header="0.3" footer="0.3"/>
  <pageSetup scale="9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CONSOL-APR</vt:lpstr>
      <vt:lpstr>BANJARAHILLS</vt:lpstr>
      <vt:lpstr>CGM COMMERCIAL</vt:lpstr>
      <vt:lpstr>CGM HRD</vt:lpstr>
      <vt:lpstr>CGM IPC</vt:lpstr>
      <vt:lpstr>CGM RAC</vt:lpstr>
      <vt:lpstr>CYBERCITY</vt:lpstr>
      <vt:lpstr>GADWAL</vt:lpstr>
      <vt:lpstr>HABSIGUDA</vt:lpstr>
      <vt:lpstr>HYDERABAD CENTRAL</vt:lpstr>
      <vt:lpstr>HYDERABAD SOUTH</vt:lpstr>
      <vt:lpstr>MAHABOOBNAGAR</vt:lpstr>
      <vt:lpstr>MEDCHAL</vt:lpstr>
      <vt:lpstr>NAGARKURNOOL</vt:lpstr>
      <vt:lpstr>NALGONDA</vt:lpstr>
      <vt:lpstr>RAJENDRANAGAR</vt:lpstr>
      <vt:lpstr>SANGAREDDY</vt:lpstr>
      <vt:lpstr>SAROORNAGAR</vt:lpstr>
      <vt:lpstr>SECUNDERABAD</vt:lpstr>
      <vt:lpstr>SIDDIPET</vt:lpstr>
      <vt:lpstr>SURYAPET</vt:lpstr>
      <vt:lpstr>PIVOT</vt:lpstr>
      <vt:lpstr>BANJARAHILLS!Print_Area</vt:lpstr>
      <vt:lpstr>CYBERCITY!Print_Area</vt:lpstr>
      <vt:lpstr>CYBERCITY!Print_Titles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2023-05-26T07:18:31Z</cp:lastPrinted>
  <dcterms:created xsi:type="dcterms:W3CDTF">2015-06-05T18:17:20Z</dcterms:created>
  <dcterms:modified xsi:type="dcterms:W3CDTF">2023-05-26T07:19:05Z</dcterms:modified>
</cp:coreProperties>
</file>