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2023\SANCTION FOLLOWUP DATA\2023\"/>
    </mc:Choice>
  </mc:AlternateContent>
  <xr:revisionPtr revIDLastSave="0" documentId="13_ncr:1_{88FC17B9-4100-4ACF-B4F4-9C87753EF7F8}" xr6:coauthVersionLast="47" xr6:coauthVersionMax="47" xr10:uidLastSave="{00000000-0000-0000-0000-000000000000}"/>
  <bookViews>
    <workbookView xWindow="-120" yWindow="-120" windowWidth="20730" windowHeight="11160" tabRatio="815" firstSheet="8" activeTab="8" xr2:uid="{00000000-000D-0000-FFFF-FFFF00000000}"/>
  </bookViews>
  <sheets>
    <sheet name="CONSOL-MAR" sheetId="1" r:id="rId1"/>
    <sheet name="BANJARAHILLS" sheetId="8" r:id="rId2"/>
    <sheet name="CGM-IPC" sheetId="9" r:id="rId3"/>
    <sheet name="CGM RAC" sheetId="10" r:id="rId4"/>
    <sheet name="CGM COMMERCIAL" sheetId="11" r:id="rId5"/>
    <sheet name="CYBERCITY" sheetId="12" r:id="rId6"/>
    <sheet name="GADWAL" sheetId="13" r:id="rId7"/>
    <sheet name="HABSIGUDA" sheetId="14" r:id="rId8"/>
    <sheet name="HYDERABAD CENTRAL" sheetId="15" r:id="rId9"/>
    <sheet name="HYDERABAD SOUTH" sheetId="16" r:id="rId10"/>
    <sheet name="MEDAK" sheetId="17" r:id="rId11"/>
    <sheet name="MEDCHAL" sheetId="18" r:id="rId12"/>
    <sheet name="NAGARKURNOOL" sheetId="19" r:id="rId13"/>
    <sheet name="NALGONDA" sheetId="21" r:id="rId14"/>
    <sheet name="RAJENDRANAGAR" sheetId="22" r:id="rId15"/>
    <sheet name="SANGAREDDY" sheetId="23" r:id="rId16"/>
    <sheet name="SAROORNAGAR" sheetId="24" r:id="rId17"/>
    <sheet name="SECUNDERABAD" sheetId="25" r:id="rId18"/>
    <sheet name="SIDDIPET" sheetId="27" r:id="rId19"/>
    <sheet name="SURYAPET" sheetId="28" r:id="rId20"/>
    <sheet name="VIKARABAD" sheetId="29" r:id="rId21"/>
    <sheet name="YADADRI" sheetId="30" r:id="rId22"/>
    <sheet name="PIVOT" sheetId="6" r:id="rId23"/>
  </sheets>
  <definedNames>
    <definedName name="_xlnm._FilterDatabase" localSheetId="0" hidden="1">'CONSOL-MAR'!$A$1:$L$144</definedName>
    <definedName name="_xlnm.Print_Area" localSheetId="1">BANJARAHILLS!$A$1:$K$8</definedName>
    <definedName name="_xlnm.Print_Area" localSheetId="2">'CGM-IPC'!$A$1:$K$9</definedName>
    <definedName name="_xlnm.Print_Area" localSheetId="5">CYBERCITY!$A$1:$K$51</definedName>
    <definedName name="_xlnm.Print_Titles" localSheetId="5">CYBERCITY!$1:$1</definedName>
  </definedNames>
  <calcPr calcId="191029"/>
  <pivotCaches>
    <pivotCache cacheId="1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7" l="1"/>
  <c r="J10" i="21"/>
  <c r="J9" i="15"/>
  <c r="H5" i="30"/>
  <c r="H3" i="29"/>
  <c r="H4" i="28"/>
  <c r="H5" i="27"/>
  <c r="H6" i="25"/>
  <c r="H9" i="24"/>
  <c r="A4" i="24"/>
  <c r="A5" i="24"/>
  <c r="A6" i="24" s="1"/>
  <c r="A7" i="24" s="1"/>
  <c r="A8" i="24" s="1"/>
  <c r="A3" i="24"/>
  <c r="H7" i="23"/>
  <c r="H6" i="22"/>
  <c r="H10" i="21"/>
  <c r="A3" i="21"/>
  <c r="A4" i="21" s="1"/>
  <c r="A5" i="21" s="1"/>
  <c r="A6" i="21" s="1"/>
  <c r="A7" i="21" s="1"/>
  <c r="A8" i="21" s="1"/>
  <c r="A9" i="21" s="1"/>
  <c r="H3" i="19"/>
  <c r="H19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3" i="18"/>
  <c r="H5" i="17"/>
  <c r="H7" i="16"/>
  <c r="H9" i="15"/>
  <c r="A3" i="15"/>
  <c r="A4" i="15" s="1"/>
  <c r="A5" i="15" s="1"/>
  <c r="A6" i="15" s="1"/>
  <c r="A7" i="15" s="1"/>
  <c r="A8" i="15" s="1"/>
  <c r="H7" i="14"/>
  <c r="H4" i="13"/>
  <c r="H51" i="12"/>
  <c r="A4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3" i="12"/>
  <c r="H5" i="11"/>
  <c r="H3" i="10"/>
  <c r="H9" i="9"/>
  <c r="A4" i="9"/>
  <c r="A5" i="9"/>
  <c r="A6" i="9" s="1"/>
  <c r="A7" i="9" s="1"/>
  <c r="A8" i="9" s="1"/>
  <c r="A3" i="9"/>
  <c r="H8" i="8"/>
  <c r="A4" i="8"/>
  <c r="A5" i="8"/>
  <c r="A6" i="8" s="1"/>
  <c r="A7" i="8" s="1"/>
  <c r="A3" i="8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</calcChain>
</file>

<file path=xl/sharedStrings.xml><?xml version="1.0" encoding="utf-8"?>
<sst xmlns="http://schemas.openxmlformats.org/spreadsheetml/2006/main" count="1446" uniqueCount="60">
  <si>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</si>
  <si>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</si>
  <si>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</si>
  <si>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</si>
  <si>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</si>
  <si>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</si>
  <si>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</si>
  <si>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</si>
  <si>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</si>
  <si>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</si>
  <si>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</si>
  <si>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WP</t>
  </si>
  <si>
    <t>SECUNDERABAD</t>
  </si>
  <si>
    <t>HYDERABAD CENTRAL</t>
  </si>
  <si>
    <t>NALGONDA</t>
  </si>
  <si>
    <t>MEDCHAL</t>
  </si>
  <si>
    <t>BANJARAHILLS</t>
  </si>
  <si>
    <t>HYDERABAD SOUTH</t>
  </si>
  <si>
    <t>MEDAK</t>
  </si>
  <si>
    <t>CYBERCITY</t>
  </si>
  <si>
    <t>RAJENDRANAGAR</t>
  </si>
  <si>
    <t>SAROORNAGAR</t>
  </si>
  <si>
    <t>COUNTER</t>
  </si>
  <si>
    <t>VACATE</t>
  </si>
  <si>
    <t>CC</t>
  </si>
  <si>
    <t>SIDDIPET</t>
  </si>
  <si>
    <t>HABSIGUDA</t>
  </si>
  <si>
    <t>SANGAREDDY</t>
  </si>
  <si>
    <t>NAGARKURNOOL</t>
  </si>
  <si>
    <t>DISPOSED</t>
  </si>
  <si>
    <t>DISPOSED AT ADMISSION</t>
  </si>
  <si>
    <t>CAVEAT</t>
  </si>
  <si>
    <t>CGM IPC</t>
  </si>
  <si>
    <t>SURYAPET</t>
  </si>
  <si>
    <t>YADADRI</t>
  </si>
  <si>
    <t>SANKU ANIL KUMAR</t>
  </si>
  <si>
    <t xml:space="preserve"> CAVEAT</t>
  </si>
  <si>
    <t>MAR</t>
  </si>
  <si>
    <t>MISC</t>
  </si>
  <si>
    <t>CRLP</t>
  </si>
  <si>
    <t>WA</t>
  </si>
  <si>
    <t>GADWAL</t>
  </si>
  <si>
    <t>CGM-COMMERCIAL</t>
  </si>
  <si>
    <t>AS</t>
  </si>
  <si>
    <t>CMA</t>
  </si>
  <si>
    <t>CGM RAC</t>
  </si>
  <si>
    <t>VIKARABAD</t>
  </si>
  <si>
    <t>Row Labels</t>
  </si>
  <si>
    <t>Grand Total</t>
  </si>
  <si>
    <t>Count of CASE NO</t>
  </si>
  <si>
    <t>TOTAL AMOUNT</t>
  </si>
  <si>
    <t>03 DT 01-MAY-23</t>
  </si>
  <si>
    <t>04 DT 01-MAY-23</t>
  </si>
  <si>
    <t>05 DT 01-MAY-23</t>
  </si>
  <si>
    <t>06 DT 01-MAY-23</t>
  </si>
  <si>
    <t>11 DT 10-MAY-23</t>
  </si>
  <si>
    <t>12 DT 10-MAY-23</t>
  </si>
  <si>
    <t>02 DT 28-APR-23</t>
  </si>
  <si>
    <t>01 DT 28-APR-23</t>
  </si>
  <si>
    <t>SANCTION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</si>
</sst>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9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8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5" fillId="0" borderId="0" xfId="0" applyFont="1"/>
    <xf numFmtId="0" fontId="5" fillId="2" borderId="23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5" fillId="2" borderId="27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</cellXfs>
  <cellStyles count="3">
    <cellStyle name="Normal" xfId="0" builtinId="0"/>
    <cellStyle name="Normal 3" xfId="1" xr:uid="{00000000-0005-0000-0000-000001000000}"/>
    <cellStyle name="Normal 9" xfId="2" xr:uid="{00000000-0005-0000-0000-000002000000}"/>
  </cellStyles>
  <dxfs count="344"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31.549693634261" createdVersion="8" refreshedVersion="8" minRefreshableVersion="3" recordCount="143" xr:uid="{95FB8D6D-B99D-49B1-ACAD-F339ABB16AA9}">
  <cacheSource type="worksheet">
    <worksheetSource ref="A1:K144" sheet="CONSOL-MAR"/>
  </cacheSource>
  <cacheFields count="11">
    <cacheField name="S.NO" numFmtId="0">
      <sharedItems containsSemiMixedTypes="0" containsString="0" containsNumber="1" containsInteger="1" minValue="1" maxValue="143"/>
    </cacheField>
    <cacheField name="CASE " numFmtId="0">
      <sharedItems/>
    </cacheField>
    <cacheField name="CASE NO" numFmtId="0">
      <sharedItems containsMixedTypes="1" containsNumber="1" containsInteger="1" minValue="79" maxValue="45755"/>
    </cacheField>
    <cacheField name="YEAR" numFmtId="0">
      <sharedItems containsMixedTypes="1" containsNumber="1" containsInteger="1" minValue="2003" maxValue="2023"/>
    </cacheField>
    <cacheField name="MONTH" numFmtId="0">
      <sharedItems/>
    </cacheField>
    <cacheField name="CASE TYPE" numFmtId="0">
      <sharedItems/>
    </cacheField>
    <cacheField name="SECTION" numFmtId="0">
      <sharedItems count="21">
        <s v="HYDERABAD SOUTH"/>
        <s v="YADADRI"/>
        <s v="NALGONDA"/>
        <s v="SANGAREDDY"/>
        <s v="MEDCHAL"/>
        <s v="SIDDIPET"/>
        <s v="GADWAL"/>
        <s v="SECUNDERABAD"/>
        <s v="BANJARAHILLS"/>
        <s v="RAJENDRANAGAR"/>
        <s v="SURYAPET"/>
        <s v="CGM IPC"/>
        <s v="CGM RAC"/>
        <s v="CGM-COMMERCIAL"/>
        <s v="SAROORNAGAR"/>
        <s v="CYBERCITY"/>
        <s v="MEDAK"/>
        <s v="VIKARABAD"/>
        <s v="HYDERABAD CENTRAL"/>
        <s v="HABSIGUDA"/>
        <s v="NAGARKURNOOL"/>
      </sharedItems>
    </cacheField>
    <cacheField name="AMOUNT" numFmtId="0">
      <sharedItems containsSemiMixedTypes="0" containsString="0" containsNumber="1" containsInteger="1" minValue="2500" maxValue="10000"/>
    </cacheField>
    <cacheField name="BILL DATE" numFmtId="15">
      <sharedItems containsSemiMixedTypes="0" containsNonDate="0" containsDate="1" containsString="0" minDate="2023-03-31T00:00:00" maxDate="2023-04-01T00:00:00"/>
    </cacheField>
    <cacheField name="SANCTION NO. &amp; DT" numFmtId="0">
      <sharedItems containsNonDate="0" containsString="0" containsBlank="1"/>
    </cacheField>
    <cacheField name="PAYMENT DETAILS (CHEQUE/RTGS &amp; DATE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n v="1"/>
    <s v="AS"/>
    <n v="3694"/>
    <n v="2003"/>
    <s v="MAR"/>
    <s v="DISPOSED"/>
    <x v="0"/>
    <n v="5000"/>
    <d v="2023-03-31T00:00:00"/>
    <m/>
    <m/>
  </r>
  <r>
    <n v="2"/>
    <s v="WP"/>
    <n v="9415"/>
    <n v="2007"/>
    <s v="MAR"/>
    <s v="DISPOSED"/>
    <x v="1"/>
    <n v="5000"/>
    <d v="2023-03-31T00:00:00"/>
    <m/>
    <m/>
  </r>
  <r>
    <n v="3"/>
    <s v="WP"/>
    <n v="15711"/>
    <n v="2007"/>
    <s v="MAR"/>
    <s v="DISPOSED"/>
    <x v="2"/>
    <n v="5000"/>
    <d v="2023-03-31T00:00:00"/>
    <m/>
    <m/>
  </r>
  <r>
    <n v="4"/>
    <s v="CMA"/>
    <n v="783"/>
    <n v="2008"/>
    <s v="MAR"/>
    <s v="DISPOSED"/>
    <x v="2"/>
    <n v="5000"/>
    <d v="2023-03-31T00:00:00"/>
    <m/>
    <m/>
  </r>
  <r>
    <n v="5"/>
    <s v="WP"/>
    <n v="7556"/>
    <n v="2009"/>
    <s v="MAR"/>
    <s v="DISPOSED"/>
    <x v="3"/>
    <n v="5000"/>
    <d v="2023-03-31T00:00:00"/>
    <m/>
    <m/>
  </r>
  <r>
    <n v="6"/>
    <s v="WP"/>
    <n v="12174"/>
    <n v="2009"/>
    <s v="MAR"/>
    <s v="DISPOSED"/>
    <x v="4"/>
    <n v="5000"/>
    <d v="2023-03-31T00:00:00"/>
    <m/>
    <m/>
  </r>
  <r>
    <n v="7"/>
    <s v="WP"/>
    <n v="14156"/>
    <n v="2009"/>
    <s v="MAR"/>
    <s v="DISPOSED"/>
    <x v="5"/>
    <n v="5000"/>
    <d v="2023-03-31T00:00:00"/>
    <m/>
    <m/>
  </r>
  <r>
    <n v="8"/>
    <s v="WP"/>
    <n v="15675"/>
    <n v="2009"/>
    <s v="MAR"/>
    <s v="DISPOSED"/>
    <x v="6"/>
    <n v="5000"/>
    <d v="2023-03-31T00:00:00"/>
    <m/>
    <m/>
  </r>
  <r>
    <n v="9"/>
    <s v="WP"/>
    <n v="27818"/>
    <n v="2009"/>
    <s v="MAR"/>
    <s v="DISPOSED"/>
    <x v="7"/>
    <n v="5000"/>
    <d v="2023-03-31T00:00:00"/>
    <m/>
    <m/>
  </r>
  <r>
    <n v="10"/>
    <s v="WP"/>
    <n v="28305"/>
    <n v="2009"/>
    <s v="MAR"/>
    <s v="DISPOSED"/>
    <x v="3"/>
    <n v="5000"/>
    <d v="2023-03-31T00:00:00"/>
    <m/>
    <m/>
  </r>
  <r>
    <n v="11"/>
    <s v="CC"/>
    <n v="876"/>
    <n v="2010"/>
    <s v="MAR"/>
    <s v="DISPOSED"/>
    <x v="8"/>
    <n v="5000"/>
    <d v="2023-03-31T00:00:00"/>
    <m/>
    <m/>
  </r>
  <r>
    <n v="12"/>
    <s v="CC"/>
    <n v="877"/>
    <n v="2010"/>
    <s v="MAR"/>
    <s v="DISPOSED"/>
    <x v="8"/>
    <n v="5000"/>
    <d v="2023-03-31T00:00:00"/>
    <m/>
    <m/>
  </r>
  <r>
    <n v="13"/>
    <s v="CC"/>
    <n v="1133"/>
    <n v="2010"/>
    <s v="MAR"/>
    <s v="DISPOSED"/>
    <x v="8"/>
    <n v="5000"/>
    <d v="2023-03-31T00:00:00"/>
    <m/>
    <m/>
  </r>
  <r>
    <n v="14"/>
    <s v="WP"/>
    <n v="21911"/>
    <n v="2010"/>
    <s v="MAR"/>
    <s v="DISPOSED"/>
    <x v="9"/>
    <n v="5000"/>
    <d v="2023-03-31T00:00:00"/>
    <m/>
    <m/>
  </r>
  <r>
    <n v="15"/>
    <s v="WP"/>
    <n v="22861"/>
    <n v="2010"/>
    <s v="MAR"/>
    <s v="DISPOSED"/>
    <x v="10"/>
    <n v="5000"/>
    <d v="2023-03-31T00:00:00"/>
    <m/>
    <m/>
  </r>
  <r>
    <n v="16"/>
    <s v="WP"/>
    <n v="33402"/>
    <n v="2010"/>
    <s v="MAR"/>
    <s v="DISPOSED"/>
    <x v="11"/>
    <n v="5000"/>
    <d v="2023-03-31T00:00:00"/>
    <m/>
    <m/>
  </r>
  <r>
    <n v="17"/>
    <s v="WP"/>
    <n v="5281"/>
    <n v="2011"/>
    <s v="MAR"/>
    <s v="DISPOSED"/>
    <x v="7"/>
    <n v="5000"/>
    <d v="2023-03-31T00:00:00"/>
    <m/>
    <m/>
  </r>
  <r>
    <n v="18"/>
    <s v="WP"/>
    <n v="9710"/>
    <n v="2011"/>
    <s v="MAR"/>
    <s v="DISPOSED"/>
    <x v="12"/>
    <n v="5000"/>
    <d v="2023-03-31T00:00:00"/>
    <m/>
    <m/>
  </r>
  <r>
    <n v="19"/>
    <s v="WP"/>
    <n v="22221"/>
    <n v="2011"/>
    <s v="MAR"/>
    <s v="DISPOSED"/>
    <x v="13"/>
    <n v="5000"/>
    <d v="2023-03-31T00:00:00"/>
    <m/>
    <m/>
  </r>
  <r>
    <n v="20"/>
    <s v="WP"/>
    <n v="22245"/>
    <n v="2011"/>
    <s v="MAR"/>
    <s v="DISPOSED"/>
    <x v="13"/>
    <n v="5000"/>
    <d v="2023-03-31T00:00:00"/>
    <m/>
    <m/>
  </r>
  <r>
    <n v="21"/>
    <s v="WP"/>
    <n v="25140"/>
    <n v="2011"/>
    <s v="MAR"/>
    <s v="DISPOSED"/>
    <x v="8"/>
    <n v="5000"/>
    <d v="2023-03-31T00:00:00"/>
    <m/>
    <m/>
  </r>
  <r>
    <n v="22"/>
    <s v="WP"/>
    <n v="27178"/>
    <n v="2011"/>
    <s v="MAR"/>
    <s v="DISPOSED"/>
    <x v="0"/>
    <n v="5000"/>
    <d v="2023-03-31T00:00:00"/>
    <m/>
    <m/>
  </r>
  <r>
    <n v="23"/>
    <s v="WP"/>
    <n v="28548"/>
    <n v="2011"/>
    <s v="MAR"/>
    <s v="DISPOSED"/>
    <x v="14"/>
    <n v="5000"/>
    <d v="2023-03-31T00:00:00"/>
    <m/>
    <m/>
  </r>
  <r>
    <n v="24"/>
    <s v="WP"/>
    <n v="4100"/>
    <n v="2014"/>
    <s v="MAR"/>
    <s v="DISPOSED"/>
    <x v="13"/>
    <n v="5000"/>
    <d v="2023-03-31T00:00:00"/>
    <m/>
    <m/>
  </r>
  <r>
    <n v="25"/>
    <s v="CRLP"/>
    <n v="79"/>
    <n v="2018"/>
    <s v="MAR"/>
    <s v="DISPOSED"/>
    <x v="9"/>
    <n v="5000"/>
    <d v="2023-03-31T00:00:00"/>
    <m/>
    <m/>
  </r>
  <r>
    <n v="26"/>
    <s v="CC"/>
    <n v="259"/>
    <n v="2020"/>
    <s v="MAR"/>
    <s v="DISPOSED"/>
    <x v="11"/>
    <n v="5000"/>
    <d v="2023-03-31T00:00:00"/>
    <m/>
    <m/>
  </r>
  <r>
    <n v="27"/>
    <s v="WP"/>
    <n v="6815"/>
    <n v="2020"/>
    <s v="MAR"/>
    <s v="DISPOSED"/>
    <x v="4"/>
    <n v="5000"/>
    <d v="2023-03-31T00:00:00"/>
    <m/>
    <m/>
  </r>
  <r>
    <n v="28"/>
    <s v="CC"/>
    <n v="1297"/>
    <n v="2021"/>
    <s v="MAR"/>
    <s v="DISPOSED"/>
    <x v="15"/>
    <n v="5000"/>
    <d v="2023-03-31T00:00:00"/>
    <m/>
    <m/>
  </r>
  <r>
    <n v="29"/>
    <s v="WP"/>
    <n v="1681"/>
    <n v="2021"/>
    <s v="MAR"/>
    <s v="DISPOSED"/>
    <x v="16"/>
    <n v="5000"/>
    <d v="2023-03-31T00:00:00"/>
    <m/>
    <m/>
  </r>
  <r>
    <n v="30"/>
    <s v="WP"/>
    <n v="5293"/>
    <n v="2021"/>
    <s v="MAR"/>
    <s v="DISPOSED"/>
    <x v="0"/>
    <n v="5000"/>
    <d v="2023-03-31T00:00:00"/>
    <m/>
    <m/>
  </r>
  <r>
    <n v="31"/>
    <s v="WP"/>
    <n v="7087"/>
    <n v="2021"/>
    <s v="MAR"/>
    <s v="DISPOSED"/>
    <x v="17"/>
    <n v="5000"/>
    <d v="2023-03-31T00:00:00"/>
    <m/>
    <m/>
  </r>
  <r>
    <n v="32"/>
    <s v="WP"/>
    <n v="7090"/>
    <n v="2021"/>
    <s v="MAR"/>
    <s v="DISPOSED"/>
    <x v="7"/>
    <n v="5000"/>
    <d v="2023-03-31T00:00:00"/>
    <m/>
    <m/>
  </r>
  <r>
    <n v="33"/>
    <s v="WP"/>
    <n v="14972"/>
    <n v="2021"/>
    <s v="MAR"/>
    <s v="DISPOSED"/>
    <x v="15"/>
    <n v="5000"/>
    <d v="2023-03-31T00:00:00"/>
    <m/>
    <m/>
  </r>
  <r>
    <n v="34"/>
    <s v="WP"/>
    <n v="20388"/>
    <n v="2021"/>
    <s v="MAR"/>
    <s v="VACATE"/>
    <x v="9"/>
    <n v="10000"/>
    <d v="2023-03-31T00:00:00"/>
    <m/>
    <m/>
  </r>
  <r>
    <n v="35"/>
    <s v="WP"/>
    <n v="26448"/>
    <n v="2021"/>
    <s v="MAR"/>
    <s v="COUNTER"/>
    <x v="4"/>
    <n v="10000"/>
    <d v="2023-03-31T00:00:00"/>
    <m/>
    <m/>
  </r>
  <r>
    <n v="36"/>
    <s v="WP"/>
    <n v="29524"/>
    <n v="2021"/>
    <s v="MAR"/>
    <s v="COUNTER"/>
    <x v="3"/>
    <n v="10000"/>
    <d v="2023-03-31T00:00:00"/>
    <m/>
    <m/>
  </r>
  <r>
    <n v="37"/>
    <s v="CC"/>
    <n v="1747"/>
    <n v="2022"/>
    <s v="MAR"/>
    <s v="DISPOSED"/>
    <x v="2"/>
    <n v="5000"/>
    <d v="2023-03-31T00:00:00"/>
    <m/>
    <m/>
  </r>
  <r>
    <n v="38"/>
    <s v="CC"/>
    <n v="1834"/>
    <n v="2022"/>
    <s v="MAR"/>
    <s v="DISPOSED"/>
    <x v="2"/>
    <n v="5000"/>
    <d v="2023-03-31T00:00:00"/>
    <m/>
    <m/>
  </r>
  <r>
    <n v="39"/>
    <s v="CC"/>
    <n v="1835"/>
    <n v="2022"/>
    <s v="MAR"/>
    <s v="DISPOSED"/>
    <x v="2"/>
    <n v="5000"/>
    <d v="2023-03-31T00:00:00"/>
    <m/>
    <m/>
  </r>
  <r>
    <n v="40"/>
    <s v="WP"/>
    <n v="10518"/>
    <n v="2022"/>
    <s v="MAR"/>
    <s v="VACATE"/>
    <x v="10"/>
    <n v="10000"/>
    <d v="2023-03-31T00:00:00"/>
    <m/>
    <m/>
  </r>
  <r>
    <n v="41"/>
    <s v="WP"/>
    <n v="11542"/>
    <n v="2022"/>
    <s v="MAR"/>
    <s v="DISPOSED"/>
    <x v="18"/>
    <n v="5000"/>
    <d v="2023-03-31T00:00:00"/>
    <m/>
    <m/>
  </r>
  <r>
    <n v="42"/>
    <s v="WP"/>
    <n v="15569"/>
    <n v="2022"/>
    <s v="MAR"/>
    <s v="DISPOSED"/>
    <x v="16"/>
    <n v="5000"/>
    <d v="2023-03-31T00:00:00"/>
    <m/>
    <m/>
  </r>
  <r>
    <n v="43"/>
    <s v="WP"/>
    <n v="26163"/>
    <n v="2022"/>
    <s v="MAR"/>
    <s v="COUNTER"/>
    <x v="14"/>
    <n v="10000"/>
    <d v="2023-03-31T00:00:00"/>
    <m/>
    <m/>
  </r>
  <r>
    <n v="44"/>
    <s v="WP"/>
    <n v="31932"/>
    <n v="2022"/>
    <s v="MAR"/>
    <s v="DISPOSED"/>
    <x v="18"/>
    <n v="5000"/>
    <d v="2023-03-31T00:00:00"/>
    <m/>
    <m/>
  </r>
  <r>
    <n v="45"/>
    <s v="WP"/>
    <n v="44516"/>
    <n v="2022"/>
    <s v="MAR"/>
    <s v="DISPOSED"/>
    <x v="14"/>
    <n v="5000"/>
    <d v="2023-03-31T00:00:00"/>
    <m/>
    <m/>
  </r>
  <r>
    <n v="46"/>
    <s v="WP"/>
    <n v="45755"/>
    <n v="2022"/>
    <s v="MAR"/>
    <s v="VACATE"/>
    <x v="3"/>
    <n v="10000"/>
    <d v="2023-03-31T00:00:00"/>
    <m/>
    <m/>
  </r>
  <r>
    <n v="47"/>
    <s v="WA"/>
    <n v="151"/>
    <n v="2023"/>
    <s v="MAR"/>
    <s v="DISPOSED AT ADMISSION"/>
    <x v="19"/>
    <n v="2500"/>
    <d v="2023-03-31T00:00:00"/>
    <m/>
    <m/>
  </r>
  <r>
    <n v="48"/>
    <s v="WP"/>
    <n v="846"/>
    <n v="2023"/>
    <s v="MAR"/>
    <s v="VACATE"/>
    <x v="11"/>
    <n v="10000"/>
    <d v="2023-03-31T00:00:00"/>
    <m/>
    <m/>
  </r>
  <r>
    <n v="49"/>
    <s v="WP"/>
    <n v="957"/>
    <n v="2023"/>
    <s v="MAR"/>
    <s v="COUNTER"/>
    <x v="1"/>
    <n v="10000"/>
    <d v="2023-03-31T00:00:00"/>
    <m/>
    <m/>
  </r>
  <r>
    <n v="50"/>
    <s v="WP"/>
    <n v="1322"/>
    <n v="2023"/>
    <s v="MAR"/>
    <s v="VACATE"/>
    <x v="16"/>
    <n v="10000"/>
    <d v="2023-03-31T00:00:00"/>
    <m/>
    <m/>
  </r>
  <r>
    <n v="51"/>
    <s v="WP"/>
    <n v="1846"/>
    <n v="2023"/>
    <s v="MAR"/>
    <s v="VACATE"/>
    <x v="5"/>
    <n v="10000"/>
    <d v="2023-03-31T00:00:00"/>
    <m/>
    <m/>
  </r>
  <r>
    <n v="52"/>
    <s v="WP"/>
    <n v="1850"/>
    <n v="2023"/>
    <s v="MAR"/>
    <s v="VACATE"/>
    <x v="18"/>
    <n v="10000"/>
    <d v="2023-03-31T00:00:00"/>
    <m/>
    <m/>
  </r>
  <r>
    <n v="53"/>
    <s v="WP"/>
    <n v="2013"/>
    <n v="2023"/>
    <s v="MAR"/>
    <s v="DISPOSED AT ADMISSION"/>
    <x v="2"/>
    <n v="2500"/>
    <d v="2023-03-31T00:00:00"/>
    <m/>
    <m/>
  </r>
  <r>
    <n v="54"/>
    <s v="WP"/>
    <n v="2454"/>
    <n v="2023"/>
    <s v="MAR"/>
    <s v="VACATE"/>
    <x v="4"/>
    <n v="10000"/>
    <d v="2023-03-31T00:00:00"/>
    <m/>
    <m/>
  </r>
  <r>
    <n v="55"/>
    <s v="WP"/>
    <n v="2662"/>
    <n v="2023"/>
    <s v="MAR"/>
    <s v="COUNTER"/>
    <x v="18"/>
    <n v="10000"/>
    <d v="2023-03-31T00:00:00"/>
    <m/>
    <m/>
  </r>
  <r>
    <n v="56"/>
    <s v="WP"/>
    <n v="2762"/>
    <n v="2023"/>
    <s v="MAR"/>
    <s v="COUNTER"/>
    <x v="14"/>
    <n v="10000"/>
    <d v="2023-03-31T00:00:00"/>
    <m/>
    <m/>
  </r>
  <r>
    <n v="57"/>
    <s v="WP"/>
    <n v="3106"/>
    <n v="2023"/>
    <s v="MAR"/>
    <s v="VACATE"/>
    <x v="11"/>
    <n v="10000"/>
    <d v="2023-03-31T00:00:00"/>
    <m/>
    <m/>
  </r>
  <r>
    <n v="58"/>
    <s v="WP"/>
    <n v="3210"/>
    <n v="2023"/>
    <s v="MAR"/>
    <s v="VACATE"/>
    <x v="18"/>
    <n v="10000"/>
    <d v="2023-03-31T00:00:00"/>
    <m/>
    <m/>
  </r>
  <r>
    <n v="59"/>
    <s v="WP"/>
    <n v="3282"/>
    <n v="2023"/>
    <s v="MAR"/>
    <s v="COUNTER"/>
    <x v="2"/>
    <n v="10000"/>
    <d v="2023-03-31T00:00:00"/>
    <m/>
    <m/>
  </r>
  <r>
    <n v="60"/>
    <s v="WP"/>
    <n v="3339"/>
    <n v="2023"/>
    <s v="MAR"/>
    <s v="VACATE"/>
    <x v="5"/>
    <n v="10000"/>
    <d v="2023-03-31T00:00:00"/>
    <m/>
    <m/>
  </r>
  <r>
    <n v="61"/>
    <s v="WP"/>
    <n v="3534"/>
    <n v="2023"/>
    <s v="MAR"/>
    <s v="VACATE"/>
    <x v="11"/>
    <n v="10000"/>
    <d v="2023-03-31T00:00:00"/>
    <m/>
    <m/>
  </r>
  <r>
    <n v="62"/>
    <s v="WP"/>
    <n v="3730"/>
    <n v="2023"/>
    <s v="MAR"/>
    <s v="VACATE"/>
    <x v="19"/>
    <n v="10000"/>
    <d v="2023-03-31T00:00:00"/>
    <m/>
    <m/>
  </r>
  <r>
    <n v="63"/>
    <s v="WP"/>
    <n v="3880"/>
    <n v="2023"/>
    <s v="MAR"/>
    <s v="COUNTER"/>
    <x v="15"/>
    <n v="10000"/>
    <d v="2023-03-31T00:00:00"/>
    <m/>
    <m/>
  </r>
  <r>
    <n v="64"/>
    <s v="WP"/>
    <n v="3880"/>
    <n v="2023"/>
    <s v="MAR"/>
    <s v="DISPOSED AT ADMISSION"/>
    <x v="15"/>
    <n v="2500"/>
    <d v="2023-03-31T00:00:00"/>
    <m/>
    <m/>
  </r>
  <r>
    <n v="65"/>
    <s v="WP"/>
    <n v="4002"/>
    <n v="2023"/>
    <s v="MAR"/>
    <s v="VACATE"/>
    <x v="11"/>
    <n v="10000"/>
    <d v="2023-03-31T00:00:00"/>
    <m/>
    <m/>
  </r>
  <r>
    <n v="66"/>
    <s v="WP"/>
    <n v="4857"/>
    <n v="2023"/>
    <s v="MAR"/>
    <s v="COUNTER"/>
    <x v="14"/>
    <n v="10000"/>
    <d v="2023-03-31T00:00:00"/>
    <m/>
    <m/>
  </r>
  <r>
    <n v="67"/>
    <s v="WP"/>
    <n v="5396"/>
    <n v="2023"/>
    <s v="MAR"/>
    <s v="COUNTER"/>
    <x v="0"/>
    <n v="10000"/>
    <d v="2023-03-31T00:00:00"/>
    <m/>
    <m/>
  </r>
  <r>
    <n v="68"/>
    <s v="WP"/>
    <n v="5822"/>
    <n v="2023"/>
    <s v="MAR"/>
    <s v="DISPOSED AT ADMISSION"/>
    <x v="4"/>
    <n v="2500"/>
    <d v="2023-03-31T00:00:00"/>
    <m/>
    <m/>
  </r>
  <r>
    <n v="69"/>
    <s v="WP"/>
    <n v="5828"/>
    <n v="2023"/>
    <s v="MAR"/>
    <s v="DISPOSED AT ADMISSION"/>
    <x v="14"/>
    <n v="2500"/>
    <d v="2023-03-31T00:00:00"/>
    <m/>
    <m/>
  </r>
  <r>
    <n v="70"/>
    <s v="WP"/>
    <n v="5852"/>
    <n v="2023"/>
    <s v="MAR"/>
    <s v="DISPOSED AT ADMISSION"/>
    <x v="15"/>
    <n v="2500"/>
    <d v="2023-03-31T00:00:00"/>
    <m/>
    <m/>
  </r>
  <r>
    <n v="71"/>
    <s v="WP"/>
    <n v="5858"/>
    <n v="2023"/>
    <s v="MAR"/>
    <s v="VACATE"/>
    <x v="11"/>
    <n v="10000"/>
    <d v="2023-03-31T00:00:00"/>
    <m/>
    <m/>
  </r>
  <r>
    <n v="72"/>
    <s v="WP"/>
    <n v="5966"/>
    <n v="2023"/>
    <s v="MAR"/>
    <s v="DISPOSED AT ADMISSION"/>
    <x v="6"/>
    <n v="2500"/>
    <d v="2023-03-31T00:00:00"/>
    <m/>
    <m/>
  </r>
  <r>
    <n v="73"/>
    <s v="WP"/>
    <n v="6015"/>
    <n v="2023"/>
    <s v="MAR"/>
    <s v="DISPOSED AT ADMISSION"/>
    <x v="8"/>
    <n v="2500"/>
    <d v="2023-03-31T00:00:00"/>
    <m/>
    <m/>
  </r>
  <r>
    <n v="74"/>
    <s v="WP"/>
    <n v="6149"/>
    <n v="2023"/>
    <s v="MAR"/>
    <s v="DISPOSED AT ADMISSION"/>
    <x v="19"/>
    <n v="2500"/>
    <d v="2023-03-31T00:00:00"/>
    <m/>
    <m/>
  </r>
  <r>
    <n v="75"/>
    <s v="WP"/>
    <n v="6156"/>
    <n v="2023"/>
    <s v="MAR"/>
    <s v="DISPOSED AT ADMISSION"/>
    <x v="15"/>
    <n v="2500"/>
    <d v="2023-03-31T00:00:00"/>
    <m/>
    <m/>
  </r>
  <r>
    <n v="76"/>
    <s v="WP"/>
    <n v="6268"/>
    <n v="2023"/>
    <s v="MAR"/>
    <s v="DISPOSED AT ADMISSION"/>
    <x v="15"/>
    <n v="2500"/>
    <d v="2023-03-31T00:00:00"/>
    <m/>
    <m/>
  </r>
  <r>
    <n v="77"/>
    <s v="WP"/>
    <n v="6269"/>
    <n v="2023"/>
    <s v="MAR"/>
    <s v="DISPOSED AT ADMISSION"/>
    <x v="15"/>
    <n v="2500"/>
    <d v="2023-03-31T00:00:00"/>
    <m/>
    <m/>
  </r>
  <r>
    <n v="78"/>
    <s v="WP"/>
    <n v="6273"/>
    <n v="2023"/>
    <s v="MAR"/>
    <s v="DISPOSED AT ADMISSION"/>
    <x v="15"/>
    <n v="2500"/>
    <d v="2023-03-31T00:00:00"/>
    <m/>
    <m/>
  </r>
  <r>
    <n v="79"/>
    <s v="WP"/>
    <n v="6315"/>
    <n v="2023"/>
    <s v="MAR"/>
    <s v="DISPOSED AT ADMISSION"/>
    <x v="15"/>
    <n v="2500"/>
    <d v="2023-03-31T00:00:00"/>
    <m/>
    <m/>
  </r>
  <r>
    <n v="80"/>
    <s v="WP"/>
    <n v="6320"/>
    <n v="2023"/>
    <s v="MAR"/>
    <s v="DISPOSED AT ADMISSION"/>
    <x v="15"/>
    <n v="2500"/>
    <d v="2023-03-31T00:00:00"/>
    <m/>
    <m/>
  </r>
  <r>
    <n v="81"/>
    <s v="WP"/>
    <n v="6335"/>
    <n v="2023"/>
    <s v="MAR"/>
    <s v="DISPOSED AT ADMISSION"/>
    <x v="3"/>
    <n v="2500"/>
    <d v="2023-03-31T00:00:00"/>
    <m/>
    <m/>
  </r>
  <r>
    <n v="82"/>
    <s v="WP"/>
    <n v="6429"/>
    <n v="2023"/>
    <s v="MAR"/>
    <s v="DISPOSED AT ADMISSION"/>
    <x v="15"/>
    <n v="2500"/>
    <d v="2023-03-31T00:00:00"/>
    <m/>
    <m/>
  </r>
  <r>
    <n v="83"/>
    <s v="WP"/>
    <n v="6437"/>
    <n v="2023"/>
    <s v="MAR"/>
    <s v="DISPOSED AT ADMISSION"/>
    <x v="0"/>
    <n v="2500"/>
    <d v="2023-03-31T00:00:00"/>
    <m/>
    <m/>
  </r>
  <r>
    <n v="84"/>
    <s v="WP"/>
    <n v="6467"/>
    <n v="2023"/>
    <s v="MAR"/>
    <s v="DISPOSED AT ADMISSION"/>
    <x v="18"/>
    <n v="2500"/>
    <d v="2023-03-31T00:00:00"/>
    <m/>
    <m/>
  </r>
  <r>
    <n v="85"/>
    <s v="WP"/>
    <n v="6478"/>
    <n v="2023"/>
    <s v="MAR"/>
    <s v="DISPOSED AT ADMISSION"/>
    <x v="18"/>
    <n v="2500"/>
    <d v="2023-03-31T00:00:00"/>
    <m/>
    <m/>
  </r>
  <r>
    <n v="86"/>
    <s v="WP"/>
    <n v="6582"/>
    <n v="2023"/>
    <s v="MAR"/>
    <s v="DISPOSED AT ADMISSION"/>
    <x v="15"/>
    <n v="2500"/>
    <d v="2023-03-31T00:00:00"/>
    <m/>
    <m/>
  </r>
  <r>
    <n v="87"/>
    <s v="WP"/>
    <n v="6617"/>
    <n v="2023"/>
    <s v="MAR"/>
    <s v="DISPOSED AT ADMISSION"/>
    <x v="4"/>
    <n v="2500"/>
    <d v="2023-03-31T00:00:00"/>
    <m/>
    <m/>
  </r>
  <r>
    <n v="88"/>
    <s v="WP"/>
    <n v="6646"/>
    <n v="2023"/>
    <s v="MAR"/>
    <s v="DISPOSED AT ADMISSION"/>
    <x v="15"/>
    <n v="2500"/>
    <d v="2023-03-31T00:00:00"/>
    <m/>
    <m/>
  </r>
  <r>
    <n v="89"/>
    <s v="WP"/>
    <n v="6675"/>
    <n v="2023"/>
    <s v="MAR"/>
    <s v="DISPOSED AT ADMISSION"/>
    <x v="15"/>
    <n v="2500"/>
    <d v="2023-03-31T00:00:00"/>
    <m/>
    <m/>
  </r>
  <r>
    <n v="90"/>
    <s v="WP"/>
    <n v="6690"/>
    <n v="2023"/>
    <s v="MAR"/>
    <s v="DISPOSED AT ADMISSION"/>
    <x v="4"/>
    <n v="2500"/>
    <d v="2023-03-31T00:00:00"/>
    <m/>
    <m/>
  </r>
  <r>
    <n v="91"/>
    <s v="WP"/>
    <n v="6771"/>
    <n v="2023"/>
    <s v="MAR"/>
    <s v="DISPOSED AT ADMISSION"/>
    <x v="1"/>
    <n v="2500"/>
    <d v="2023-03-31T00:00:00"/>
    <m/>
    <m/>
  </r>
  <r>
    <n v="92"/>
    <s v="WP"/>
    <n v="6843"/>
    <n v="2023"/>
    <s v="MAR"/>
    <s v="DISPOSED AT ADMISSION"/>
    <x v="15"/>
    <n v="2500"/>
    <d v="2023-03-31T00:00:00"/>
    <m/>
    <m/>
  </r>
  <r>
    <n v="93"/>
    <s v="WP"/>
    <n v="6902"/>
    <n v="2023"/>
    <s v="MAR"/>
    <s v="DISPOSED AT ADMISSION"/>
    <x v="15"/>
    <n v="2500"/>
    <d v="2023-03-31T00:00:00"/>
    <m/>
    <m/>
  </r>
  <r>
    <n v="94"/>
    <s v="WP"/>
    <n v="6995"/>
    <n v="2023"/>
    <s v="MAR"/>
    <s v="DISPOSED AT ADMISSION"/>
    <x v="15"/>
    <n v="2500"/>
    <d v="2023-03-31T00:00:00"/>
    <m/>
    <m/>
  </r>
  <r>
    <n v="95"/>
    <s v="WP"/>
    <n v="7000"/>
    <n v="2023"/>
    <s v="MAR"/>
    <s v="DISPOSED AT ADMISSION"/>
    <x v="15"/>
    <n v="2500"/>
    <d v="2023-03-31T00:00:00"/>
    <m/>
    <m/>
  </r>
  <r>
    <n v="96"/>
    <s v="WP"/>
    <n v="7002"/>
    <n v="2023"/>
    <s v="MAR"/>
    <s v="DISPOSED AT ADMISSION"/>
    <x v="15"/>
    <n v="2500"/>
    <d v="2023-03-31T00:00:00"/>
    <m/>
    <m/>
  </r>
  <r>
    <n v="97"/>
    <s v="WP"/>
    <n v="7003"/>
    <n v="2023"/>
    <s v="MAR"/>
    <s v="DISPOSED AT ADMISSION"/>
    <x v="15"/>
    <n v="2500"/>
    <d v="2023-03-31T00:00:00"/>
    <m/>
    <m/>
  </r>
  <r>
    <n v="98"/>
    <s v="WP"/>
    <n v="7021"/>
    <n v="2023"/>
    <s v="MAR"/>
    <s v="DISPOSED AT ADMISSION"/>
    <x v="15"/>
    <n v="2500"/>
    <d v="2023-03-31T00:00:00"/>
    <m/>
    <m/>
  </r>
  <r>
    <n v="99"/>
    <s v="WP"/>
    <n v="7025"/>
    <n v="2023"/>
    <s v="MAR"/>
    <s v="DISPOSED AT ADMISSION"/>
    <x v="15"/>
    <n v="2500"/>
    <d v="2023-03-31T00:00:00"/>
    <m/>
    <m/>
  </r>
  <r>
    <n v="100"/>
    <s v="WP"/>
    <n v="7057"/>
    <n v="2023"/>
    <s v="MAR"/>
    <s v="DISPOSED AT ADMISSION"/>
    <x v="15"/>
    <n v="2500"/>
    <d v="2023-03-31T00:00:00"/>
    <m/>
    <m/>
  </r>
  <r>
    <n v="101"/>
    <s v="WP"/>
    <n v="7071"/>
    <n v="2023"/>
    <s v="MAR"/>
    <s v="DISPOSED AT ADMISSION"/>
    <x v="15"/>
    <n v="2500"/>
    <d v="2023-03-31T00:00:00"/>
    <m/>
    <m/>
  </r>
  <r>
    <n v="102"/>
    <s v="WP"/>
    <n v="7076"/>
    <n v="2023"/>
    <s v="MAR"/>
    <s v="DISPOSED AT ADMISSION"/>
    <x v="9"/>
    <n v="2500"/>
    <d v="2023-03-31T00:00:00"/>
    <m/>
    <m/>
  </r>
  <r>
    <n v="103"/>
    <s v="WP"/>
    <n v="7170"/>
    <n v="2023"/>
    <s v="MAR"/>
    <s v="DISPOSED AT ADMISSION"/>
    <x v="15"/>
    <n v="2500"/>
    <d v="2023-03-31T00:00:00"/>
    <m/>
    <m/>
  </r>
  <r>
    <n v="104"/>
    <s v="WP"/>
    <n v="7173"/>
    <n v="2023"/>
    <s v="MAR"/>
    <s v="DISPOSED AT ADMISSION"/>
    <x v="15"/>
    <n v="2500"/>
    <d v="2023-03-31T00:00:00"/>
    <m/>
    <m/>
  </r>
  <r>
    <n v="105"/>
    <s v="WP"/>
    <n v="7231"/>
    <n v="2023"/>
    <s v="MAR"/>
    <s v="DISPOSED AT ADMISSION"/>
    <x v="15"/>
    <n v="2500"/>
    <d v="2023-03-31T00:00:00"/>
    <m/>
    <m/>
  </r>
  <r>
    <n v="106"/>
    <s v="WP"/>
    <n v="7381"/>
    <n v="2023"/>
    <s v="MAR"/>
    <s v="DISPOSED AT ADMISSION"/>
    <x v="8"/>
    <n v="2500"/>
    <d v="2023-03-31T00:00:00"/>
    <m/>
    <m/>
  </r>
  <r>
    <n v="107"/>
    <s v="WP"/>
    <n v="7578"/>
    <n v="2023"/>
    <s v="MAR"/>
    <s v="DISPOSED AT ADMISSION"/>
    <x v="4"/>
    <n v="2500"/>
    <d v="2023-03-31T00:00:00"/>
    <m/>
    <m/>
  </r>
  <r>
    <n v="108"/>
    <s v="WP"/>
    <n v="7623"/>
    <n v="2023"/>
    <s v="MAR"/>
    <s v="DISPOSED AT ADMISSION"/>
    <x v="7"/>
    <n v="2500"/>
    <d v="2023-03-31T00:00:00"/>
    <m/>
    <m/>
  </r>
  <r>
    <n v="109"/>
    <s v="WP"/>
    <n v="7681"/>
    <n v="2023"/>
    <s v="MAR"/>
    <s v="DISPOSED AT ADMISSION"/>
    <x v="15"/>
    <n v="2500"/>
    <d v="2023-03-31T00:00:00"/>
    <m/>
    <m/>
  </r>
  <r>
    <n v="110"/>
    <s v="WP"/>
    <n v="7752"/>
    <n v="2023"/>
    <s v="MAR"/>
    <s v="DISPOSED AT ADMISSION"/>
    <x v="15"/>
    <n v="2500"/>
    <d v="2023-03-31T00:00:00"/>
    <m/>
    <m/>
  </r>
  <r>
    <n v="111"/>
    <s v="WP"/>
    <n v="7831"/>
    <n v="2023"/>
    <s v="MAR"/>
    <s v="DISPOSED AT ADMISSION"/>
    <x v="4"/>
    <n v="2500"/>
    <d v="2023-03-31T00:00:00"/>
    <m/>
    <m/>
  </r>
  <r>
    <n v="112"/>
    <s v="WP"/>
    <n v="7833"/>
    <n v="2023"/>
    <s v="MAR"/>
    <s v="DISPOSED AT ADMISSION"/>
    <x v="15"/>
    <n v="2500"/>
    <d v="2023-03-31T00:00:00"/>
    <m/>
    <m/>
  </r>
  <r>
    <n v="113"/>
    <s v="WP"/>
    <n v="7841"/>
    <n v="2023"/>
    <s v="MAR"/>
    <s v="DISPOSED AT ADMISSION"/>
    <x v="4"/>
    <n v="2500"/>
    <d v="2023-03-31T00:00:00"/>
    <m/>
    <m/>
  </r>
  <r>
    <n v="114"/>
    <s v="WP"/>
    <n v="7846"/>
    <n v="2023"/>
    <s v="MAR"/>
    <s v="DISPOSED AT ADMISSION"/>
    <x v="19"/>
    <n v="2500"/>
    <d v="2023-03-31T00:00:00"/>
    <m/>
    <m/>
  </r>
  <r>
    <n v="115"/>
    <s v="WP"/>
    <n v="7850"/>
    <n v="2023"/>
    <s v="MAR"/>
    <s v="DISPOSED AT ADMISSION"/>
    <x v="15"/>
    <n v="2500"/>
    <d v="2023-03-31T00:00:00"/>
    <m/>
    <m/>
  </r>
  <r>
    <n v="116"/>
    <s v="WP"/>
    <n v="7855"/>
    <n v="2023"/>
    <s v="MAR"/>
    <s v="DISPOSED AT ADMISSION"/>
    <x v="15"/>
    <n v="2500"/>
    <d v="2023-03-31T00:00:00"/>
    <m/>
    <m/>
  </r>
  <r>
    <n v="117"/>
    <s v="WP"/>
    <n v="7857"/>
    <n v="2023"/>
    <s v="MAR"/>
    <s v="DISPOSED AT ADMISSION"/>
    <x v="15"/>
    <n v="2500"/>
    <d v="2023-03-31T00:00:00"/>
    <m/>
    <m/>
  </r>
  <r>
    <n v="118"/>
    <s v="WP"/>
    <n v="7881"/>
    <n v="2023"/>
    <s v="MAR"/>
    <s v="DISPOSED AT ADMISSION"/>
    <x v="4"/>
    <n v="2500"/>
    <d v="2023-03-31T00:00:00"/>
    <m/>
    <m/>
  </r>
  <r>
    <n v="119"/>
    <s v="WP"/>
    <n v="7896"/>
    <n v="2023"/>
    <s v="MAR"/>
    <s v="DISPOSED AT ADMISSION"/>
    <x v="4"/>
    <n v="2500"/>
    <d v="2023-03-31T00:00:00"/>
    <m/>
    <m/>
  </r>
  <r>
    <n v="120"/>
    <s v="WP"/>
    <n v="7971"/>
    <n v="2023"/>
    <s v="MAR"/>
    <s v="DISPOSED AT ADMISSION"/>
    <x v="14"/>
    <n v="2500"/>
    <d v="2023-03-31T00:00:00"/>
    <m/>
    <m/>
  </r>
  <r>
    <n v="121"/>
    <s v="WP"/>
    <n v="7977"/>
    <n v="2023"/>
    <s v="MAR"/>
    <s v="DISPOSED AT ADMISSION"/>
    <x v="4"/>
    <n v="2500"/>
    <d v="2023-03-31T00:00:00"/>
    <m/>
    <m/>
  </r>
  <r>
    <n v="122"/>
    <s v="WP"/>
    <n v="7981"/>
    <n v="2023"/>
    <s v="MAR"/>
    <s v="DISPOSED AT ADMISSION"/>
    <x v="4"/>
    <n v="2500"/>
    <d v="2023-03-31T00:00:00"/>
    <m/>
    <m/>
  </r>
  <r>
    <n v="123"/>
    <s v="WP"/>
    <n v="7987"/>
    <n v="2023"/>
    <s v="MAR"/>
    <s v="DISPOSED AT ADMISSION"/>
    <x v="20"/>
    <n v="2500"/>
    <d v="2023-03-31T00:00:00"/>
    <m/>
    <m/>
  </r>
  <r>
    <n v="124"/>
    <s v="WP"/>
    <n v="7991"/>
    <n v="2023"/>
    <s v="MAR"/>
    <s v="DISPOSED AT ADMISSION"/>
    <x v="15"/>
    <n v="2500"/>
    <d v="2023-03-31T00:00:00"/>
    <m/>
    <m/>
  </r>
  <r>
    <n v="125"/>
    <s v="WP"/>
    <n v="7999"/>
    <n v="2023"/>
    <s v="MAR"/>
    <s v="DISPOSED AT ADMISSION"/>
    <x v="4"/>
    <n v="2500"/>
    <d v="2023-03-31T00:00:00"/>
    <m/>
    <m/>
  </r>
  <r>
    <n v="126"/>
    <s v="WP"/>
    <n v="8128"/>
    <n v="2023"/>
    <s v="MAR"/>
    <s v="DISPOSED AT ADMISSION"/>
    <x v="15"/>
    <n v="2500"/>
    <d v="2023-03-31T00:00:00"/>
    <m/>
    <m/>
  </r>
  <r>
    <n v="127"/>
    <s v="WP"/>
    <n v="8130"/>
    <n v="2023"/>
    <s v="MAR"/>
    <s v="DISPOSED AT ADMISSION"/>
    <x v="15"/>
    <n v="2500"/>
    <d v="2023-03-31T00:00:00"/>
    <m/>
    <m/>
  </r>
  <r>
    <n v="128"/>
    <s v="WP"/>
    <n v="8131"/>
    <n v="2023"/>
    <s v="MAR"/>
    <s v="DISPOSED AT ADMISSION"/>
    <x v="15"/>
    <n v="2500"/>
    <d v="2023-03-31T00:00:00"/>
    <m/>
    <m/>
  </r>
  <r>
    <n v="129"/>
    <s v="WP"/>
    <n v="8134"/>
    <n v="2023"/>
    <s v="MAR"/>
    <s v="DISPOSED AT ADMISSION"/>
    <x v="15"/>
    <n v="2500"/>
    <d v="2023-03-31T00:00:00"/>
    <m/>
    <m/>
  </r>
  <r>
    <n v="130"/>
    <s v="WP"/>
    <n v="8137"/>
    <n v="2023"/>
    <s v="MAR"/>
    <s v="DISPOSED AT ADMISSION"/>
    <x v="15"/>
    <n v="2500"/>
    <d v="2023-03-31T00:00:00"/>
    <m/>
    <m/>
  </r>
  <r>
    <n v="131"/>
    <s v="WP"/>
    <n v="8144"/>
    <n v="2023"/>
    <s v="MAR"/>
    <s v="DISPOSED AT ADMISSION"/>
    <x v="15"/>
    <n v="2500"/>
    <d v="2023-03-31T00:00:00"/>
    <m/>
    <m/>
  </r>
  <r>
    <n v="132"/>
    <s v="WP"/>
    <n v="8145"/>
    <n v="2023"/>
    <s v="MAR"/>
    <s v="DISPOSED AT ADMISSION"/>
    <x v="15"/>
    <n v="2500"/>
    <d v="2023-03-31T00:00:00"/>
    <m/>
    <m/>
  </r>
  <r>
    <n v="133"/>
    <s v="WP"/>
    <n v="8147"/>
    <n v="2023"/>
    <s v="MAR"/>
    <s v="DISPOSED AT ADMISSION"/>
    <x v="15"/>
    <n v="2500"/>
    <d v="2023-03-31T00:00:00"/>
    <m/>
    <m/>
  </r>
  <r>
    <n v="134"/>
    <s v="WP"/>
    <n v="8159"/>
    <n v="2023"/>
    <s v="MAR"/>
    <s v="DISPOSED AT ADMISSION"/>
    <x v="2"/>
    <n v="2500"/>
    <d v="2023-03-31T00:00:00"/>
    <m/>
    <m/>
  </r>
  <r>
    <n v="135"/>
    <s v="WP"/>
    <n v="8284"/>
    <n v="2023"/>
    <s v="MAR"/>
    <s v="DISPOSED AT ADMISSION"/>
    <x v="15"/>
    <n v="2500"/>
    <d v="2023-03-31T00:00:00"/>
    <m/>
    <m/>
  </r>
  <r>
    <n v="136"/>
    <s v="WP"/>
    <n v="8299"/>
    <n v="2023"/>
    <s v="MAR"/>
    <s v="DISPOSED AT ADMISSION"/>
    <x v="15"/>
    <n v="2500"/>
    <d v="2023-03-31T00:00:00"/>
    <m/>
    <m/>
  </r>
  <r>
    <n v="137"/>
    <s v="WP"/>
    <n v="8387"/>
    <n v="2023"/>
    <s v="MAR"/>
    <s v="DISPOSED AT ADMISSION"/>
    <x v="15"/>
    <n v="2500"/>
    <d v="2023-03-31T00:00:00"/>
    <m/>
    <m/>
  </r>
  <r>
    <n v="138"/>
    <s v="WP"/>
    <n v="8464"/>
    <n v="2023"/>
    <s v="MAR"/>
    <s v="DISPOSED AT ADMISSION"/>
    <x v="15"/>
    <n v="2500"/>
    <d v="2023-03-31T00:00:00"/>
    <m/>
    <m/>
  </r>
  <r>
    <n v="139"/>
    <s v="WP"/>
    <n v="8471"/>
    <n v="2023"/>
    <s v="MAR"/>
    <s v="DISPOSED AT ADMISSION"/>
    <x v="15"/>
    <n v="2500"/>
    <d v="2023-03-31T00:00:00"/>
    <m/>
    <m/>
  </r>
  <r>
    <n v="140"/>
    <s v="WP"/>
    <n v="8475"/>
    <n v="2023"/>
    <s v="MAR"/>
    <s v="DISPOSED AT ADMISSION"/>
    <x v="4"/>
    <n v="2500"/>
    <d v="2023-03-31T00:00:00"/>
    <m/>
    <m/>
  </r>
  <r>
    <n v="141"/>
    <s v="WP"/>
    <n v="8476"/>
    <n v="2023"/>
    <s v="MAR"/>
    <s v="DISPOSED AT ADMISSION"/>
    <x v="4"/>
    <n v="2500"/>
    <d v="2023-03-31T00:00:00"/>
    <m/>
    <m/>
  </r>
  <r>
    <n v="142"/>
    <s v="WP"/>
    <n v="8477"/>
    <n v="2023"/>
    <s v="MAR"/>
    <s v="DISPOSED AT ADMISSION"/>
    <x v="15"/>
    <n v="2500"/>
    <d v="2023-03-31T00:00:00"/>
    <m/>
    <m/>
  </r>
  <r>
    <n v="143"/>
    <s v=" CAVEAT"/>
    <s v="SANKU ANIL KUMAR"/>
    <s v="MISC"/>
    <s v="MAR"/>
    <s v="CAVEAT"/>
    <x v="19"/>
    <n v="10000"/>
    <d v="2023-03-31T00:00: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B1F9B-5D5D-4B10-BD72-8A02524E619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11">
    <pivotField showAll="0"/>
    <pivotField showAll="0"/>
    <pivotField dataField="1" showAll="0"/>
    <pivotField showAll="0"/>
    <pivotField showAll="0"/>
    <pivotField showAll="0"/>
    <pivotField axis="axisRow" showAll="0">
      <items count="22">
        <item x="8"/>
        <item x="11"/>
        <item x="12"/>
        <item x="13"/>
        <item x="15"/>
        <item x="6"/>
        <item x="19"/>
        <item x="18"/>
        <item x="0"/>
        <item x="16"/>
        <item x="4"/>
        <item x="20"/>
        <item x="2"/>
        <item x="9"/>
        <item x="3"/>
        <item x="14"/>
        <item x="7"/>
        <item x="5"/>
        <item x="10"/>
        <item x="17"/>
        <item x="1"/>
        <item t="default"/>
      </items>
    </pivotField>
    <pivotField showAll="0"/>
    <pivotField numFmtId="15" showAll="0"/>
    <pivotField showAll="0"/>
    <pivotField showAll="0"/>
  </pivotFields>
  <rowFields count="1">
    <field x="6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CASE N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E0CB6F-B8D4-443A-8426-D2B38E4A9BE7}" name="Table3" displayName="Table3" ref="A1:K7" totalsRowShown="0" headerRowDxfId="343" dataDxfId="341" headerRowBorderDxfId="342" tableBorderDxfId="340" totalsRowBorderDxfId="339">
  <sortState xmlns:xlrd2="http://schemas.microsoft.com/office/spreadsheetml/2017/richdata2" ref="A2:K7">
    <sortCondition ref="D2:D7"/>
  </sortState>
  <tableColumns count="11">
    <tableColumn id="1" xr3:uid="{4B6EC860-6364-4162-87EB-5144214B180F}" name="S.NO" dataDxfId="338"/>
    <tableColumn id="2" xr3:uid="{3F866CE0-A32E-4738-BB16-03F5343A1447}" name="CASE " dataDxfId="337"/>
    <tableColumn id="3" xr3:uid="{8943874D-2930-43DD-B6DB-0CCBD43331C0}" name="CASE NO" dataDxfId="336"/>
    <tableColumn id="4" xr3:uid="{A1D52A05-66CC-4622-A1EB-F8DE07C9B96C}" name="YEAR" dataDxfId="335"/>
    <tableColumn id="5" xr3:uid="{BDB145B6-CFF0-4E91-8B8A-BC88D4F98BFF}" name="MONTH" dataDxfId="334"/>
    <tableColumn id="6" xr3:uid="{7923BF4B-2D1E-43C1-9FD2-B9B5DD48D3A2}" name="CASE TYPE" dataDxfId="333"/>
    <tableColumn id="7" xr3:uid="{2067FE5F-C683-4908-BDC0-EEBB443A3E0C}" name="SECTION" dataDxfId="332"/>
    <tableColumn id="8" xr3:uid="{E3A4B384-583F-48F6-80CC-186B8D39C578}" name="AMOUNT" dataDxfId="331"/>
    <tableColumn id="9" xr3:uid="{FCA45EB2-9710-4835-91A5-7A958A1B1B11}" name="BILL DATE" dataDxfId="330"/>
    <tableColumn id="10" xr3:uid="{3450A4B6-725C-4AF6-A560-F8F9EB3F4EB1}" name="SANCTION NO. &amp; DT" dataDxfId="329"/>
    <tableColumn id="11" xr3:uid="{A4B3F5DC-7B32-44D7-844A-C9119D193AF5}" name="PAYMENT DETAILS (CHEQUE/RTGS &amp; DATE)" dataDxfId="328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92DC3E3-8DA2-44C1-97D3-D86BB8212587}" name="Table12" displayName="Table12" ref="A1:K4" totalsRowShown="0" headerRowDxfId="199" dataDxfId="197" headerRowBorderDxfId="198" tableBorderDxfId="196" totalsRowBorderDxfId="195">
  <sortState xmlns:xlrd2="http://schemas.microsoft.com/office/spreadsheetml/2017/richdata2" ref="A2:K4">
    <sortCondition ref="D2:D4"/>
    <sortCondition ref="C2:C4"/>
  </sortState>
  <tableColumns count="11">
    <tableColumn id="1" xr3:uid="{4C38FA62-9497-4152-92BB-13C544DD196F}" name="S.NO" dataDxfId="194"/>
    <tableColumn id="2" xr3:uid="{8485A78F-FB79-4ECC-9A5A-6B7376C3C92F}" name="CASE " dataDxfId="193"/>
    <tableColumn id="3" xr3:uid="{DF7AE499-C01D-4887-82F8-783680CF4E02}" name="CASE NO" dataDxfId="192"/>
    <tableColumn id="4" xr3:uid="{E9192CB0-14EF-4DC4-9588-29C0C5ED6857}" name="YEAR" dataDxfId="191"/>
    <tableColumn id="5" xr3:uid="{94B6C3D8-7F7C-4FB5-A1AB-CCD06DF3E1C8}" name="MONTH" dataDxfId="190"/>
    <tableColumn id="6" xr3:uid="{6B61BD4C-B663-4384-8C89-47427C4E902F}" name="CASE TYPE" dataDxfId="189"/>
    <tableColumn id="7" xr3:uid="{1952170E-C0E9-411E-BC2A-0EAA95D8A740}" name="SECTION" dataDxfId="188"/>
    <tableColumn id="8" xr3:uid="{6F17E2DD-F2DE-49EA-ACB5-4217ED816979}" name="AMOUNT" dataDxfId="187"/>
    <tableColumn id="9" xr3:uid="{107668F0-85DE-4A92-A78D-1717675BF427}" name="BILL DATE" dataDxfId="186"/>
    <tableColumn id="10" xr3:uid="{6BB11F34-295E-4859-9A52-08F36DCC3D7D}" name="SANCTION NO. &amp; DT" dataDxfId="185"/>
    <tableColumn id="11" xr3:uid="{BFAE4D2D-9961-42F2-87C3-1400491EBE03}" name="PAYMENT DETAILS (CHEQUE/RTGS &amp; DATE)" dataDxfId="184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F1C6429-83A9-40FD-A6A9-E7987CBFB2C6}" name="Table13" displayName="Table13" ref="A1:K18" totalsRowShown="0" headerRowDxfId="183" dataDxfId="181" headerRowBorderDxfId="182" tableBorderDxfId="180" totalsRowBorderDxfId="179">
  <sortState xmlns:xlrd2="http://schemas.microsoft.com/office/spreadsheetml/2017/richdata2" ref="A2:K18">
    <sortCondition ref="D2:D18"/>
    <sortCondition ref="C2:C18"/>
  </sortState>
  <tableColumns count="11">
    <tableColumn id="1" xr3:uid="{5EAD2D74-47D3-46A9-AD31-B11D6F7A5BF7}" name="S.NO" dataDxfId="178"/>
    <tableColumn id="2" xr3:uid="{5C262B29-CE9D-4EE3-B2BF-10775F48796B}" name="CASE " dataDxfId="177"/>
    <tableColumn id="3" xr3:uid="{9C0E5FD8-C71D-44DA-9D9A-6314BA78EFD9}" name="CASE NO" dataDxfId="176"/>
    <tableColumn id="4" xr3:uid="{FD554234-0368-4EEB-AB79-35B99DB4F5F1}" name="YEAR" dataDxfId="175"/>
    <tableColumn id="5" xr3:uid="{75D65E4A-6059-408A-8D8C-CAC3B813B76C}" name="MONTH" dataDxfId="174"/>
    <tableColumn id="6" xr3:uid="{DC9D5EE7-A0D8-492A-B07F-66D19C27E6B6}" name="CASE TYPE" dataDxfId="173"/>
    <tableColumn id="7" xr3:uid="{024C516D-596C-455F-BE49-5CA83A545C86}" name="SECTION" dataDxfId="172"/>
    <tableColumn id="8" xr3:uid="{BB22DC7E-969A-41AC-BB88-48116117B374}" name="AMOUNT" dataDxfId="171"/>
    <tableColumn id="9" xr3:uid="{10CE995A-7149-4798-A151-A6F07B2C70AB}" name="BILL DATE" dataDxfId="170"/>
    <tableColumn id="10" xr3:uid="{306D683A-19A7-421F-8D4C-A0847377B323}" name="SANCTION NO. &amp; DT" dataDxfId="169"/>
    <tableColumn id="11" xr3:uid="{1DD65C8A-B059-4C8C-BA1A-25544B472DD5}" name="PAYMENT DETAILS (CHEQUE/RTGS &amp; DATE)" dataDxfId="168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32DF7D5-2112-477C-B868-88F3A7D256AB}" name="Table14" displayName="Table14" ref="A1:K2" totalsRowShown="0" headerRowDxfId="167" dataDxfId="165" headerRowBorderDxfId="166" tableBorderDxfId="164" totalsRowBorderDxfId="163">
  <tableColumns count="11">
    <tableColumn id="1" xr3:uid="{E9CD8391-C264-4CB2-8B89-C04E89856968}" name="S.NO" dataDxfId="162"/>
    <tableColumn id="2" xr3:uid="{B7701B0B-2E0B-46B1-9770-36B764EB64A0}" name="CASE " dataDxfId="161"/>
    <tableColumn id="3" xr3:uid="{474C0700-53E5-435D-A7AE-2BFFB3D5DD5F}" name="CASE NO" dataDxfId="160"/>
    <tableColumn id="4" xr3:uid="{B501697B-D956-49B6-BEEE-F06B0C046E4D}" name="YEAR" dataDxfId="159"/>
    <tableColumn id="5" xr3:uid="{AA7FBAAC-BD32-4ED6-9AF6-E1EC6C604E92}" name="MONTH" dataDxfId="158"/>
    <tableColumn id="6" xr3:uid="{F237D8FF-ADC0-452F-B5A0-75B58BA9D06B}" name="CASE TYPE" dataDxfId="157"/>
    <tableColumn id="7" xr3:uid="{C8DF26B8-7FE3-4998-803C-1933460E2DA6}" name="SECTION" dataDxfId="156"/>
    <tableColumn id="8" xr3:uid="{BEB2DC3B-2A0F-475F-AE17-691FE4EFE406}" name="AMOUNT" dataDxfId="155"/>
    <tableColumn id="9" xr3:uid="{8E26352F-2709-4FD6-BFE3-7CA0B260CE97}" name="BILL DATE" dataDxfId="154"/>
    <tableColumn id="10" xr3:uid="{9433023A-94A6-475D-963B-25072161FDE9}" name="SANCTION NO. &amp; DT" dataDxfId="153"/>
    <tableColumn id="11" xr3:uid="{D4C16088-1BBA-4FB5-84B7-32C5B260419A}" name="PAYMENT DETAILS (CHEQUE/RTGS &amp; DATE)" dataDxfId="15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D193398-712D-4B37-9744-185F6A0748A2}" name="Table16" displayName="Table16" ref="A1:L9" totalsRowShown="0" headerRowDxfId="151" dataDxfId="149" headerRowBorderDxfId="150" tableBorderDxfId="148" totalsRowBorderDxfId="147">
  <sortState xmlns:xlrd2="http://schemas.microsoft.com/office/spreadsheetml/2017/richdata2" ref="A2:L9">
    <sortCondition ref="D2:D9"/>
    <sortCondition ref="C2:C9"/>
  </sortState>
  <tableColumns count="12">
    <tableColumn id="1" xr3:uid="{E38577B5-FA34-4151-94F8-29F3FBF5D6D1}" name="S.NO" dataDxfId="146"/>
    <tableColumn id="2" xr3:uid="{D543B994-7320-4D5E-BD98-EA235385EDAA}" name="CASE " dataDxfId="145"/>
    <tableColumn id="3" xr3:uid="{29E05962-A12E-4E67-A75D-80559107A615}" name="CASE NO" dataDxfId="144"/>
    <tableColumn id="4" xr3:uid="{BB9FC16F-733E-4D2A-97D9-615ADA988493}" name="YEAR" dataDxfId="143"/>
    <tableColumn id="5" xr3:uid="{7D55E60D-686D-4345-8FCB-634DB73AA6B3}" name="MONTH" dataDxfId="142"/>
    <tableColumn id="6" xr3:uid="{9B0E0696-D739-4869-B46C-3AFD1012635E}" name="CASE TYPE" dataDxfId="141"/>
    <tableColumn id="7" xr3:uid="{ADED4659-D088-4365-9446-7FD97B73B85A}" name="SECTION" dataDxfId="140"/>
    <tableColumn id="8" xr3:uid="{5C5BAD2B-5DB6-4D40-B35E-521E8753DF8B}" name="AMOUNT" dataDxfId="139"/>
    <tableColumn id="9" xr3:uid="{0DA5D8DA-D8C2-40C3-A4FC-C706E15101A5}" name="BILL DATE" dataDxfId="138"/>
    <tableColumn id="12" xr3:uid="{88EB4331-0BCE-4F98-B964-D2D98F629F6B}" name="SANCTION AMOUNT" dataDxfId="6"/>
    <tableColumn id="10" xr3:uid="{9C3A3E13-90BC-46BF-B456-F8CBA790B114}" name="SANCTION NO. &amp; DT" dataDxfId="137"/>
    <tableColumn id="11" xr3:uid="{F86CAB31-B92A-4DD8-9730-CE66B14F13EB}" name="PAYMENT DETAILS (CHEQUE/RTGS &amp; DATE)" dataDxfId="136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2006F13-36C9-4907-8C02-F2644B6436ED}" name="Table17" displayName="Table17" ref="A1:K5" totalsRowShown="0" headerRowDxfId="135" dataDxfId="133" headerRowBorderDxfId="134" tableBorderDxfId="132" totalsRowBorderDxfId="131">
  <sortState xmlns:xlrd2="http://schemas.microsoft.com/office/spreadsheetml/2017/richdata2" ref="A2:K5">
    <sortCondition ref="D2:D5"/>
    <sortCondition ref="C2:C5"/>
  </sortState>
  <tableColumns count="11">
    <tableColumn id="1" xr3:uid="{FCEE53BD-C9CB-4EBE-BDEA-D27342795F1D}" name="S.NO" dataDxfId="130"/>
    <tableColumn id="2" xr3:uid="{492A295E-8F91-435B-A708-E7BD405F0E78}" name="CASE " dataDxfId="129"/>
    <tableColumn id="3" xr3:uid="{AA021485-9BA3-4788-9E63-4B9E9F2602DC}" name="CASE NO" dataDxfId="128"/>
    <tableColumn id="4" xr3:uid="{FC435D99-E23F-4845-8F3E-BE1025933ECF}" name="YEAR" dataDxfId="127"/>
    <tableColumn id="5" xr3:uid="{EADDBF95-1A5B-452B-B8F1-2A3AD1B43B74}" name="MONTH" dataDxfId="126"/>
    <tableColumn id="6" xr3:uid="{D1C53AAE-1E7C-4ECD-B7B8-5E3E41FAEFD4}" name="CASE TYPE" dataDxfId="125"/>
    <tableColumn id="7" xr3:uid="{7250AC43-8684-4483-9FDD-D4C26FEC5453}" name="SECTION" dataDxfId="124"/>
    <tableColumn id="8" xr3:uid="{E054CB24-A19C-4385-B207-AD5FDE78AA42}" name="AMOUNT" dataDxfId="123"/>
    <tableColumn id="9" xr3:uid="{1331AFAE-39EA-4513-B51C-C2AB58CFB87A}" name="BILL DATE" dataDxfId="122"/>
    <tableColumn id="10" xr3:uid="{9144B246-B28E-4E17-BA30-F047BFED0CE3}" name="SANCTION NO. &amp; DT" dataDxfId="121"/>
    <tableColumn id="11" xr3:uid="{5452089D-1BE1-4A55-A16A-002502066281}" name="PAYMENT DETAILS (CHEQUE/RTGS &amp; DATE)" dataDxfId="120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E04F584-FB33-49FC-9AE2-456B02C9CB26}" name="Table18" displayName="Table18" ref="A1:K6" totalsRowShown="0" headerRowDxfId="119" dataDxfId="117" headerRowBorderDxfId="118" tableBorderDxfId="116" totalsRowBorderDxfId="115">
  <sortState xmlns:xlrd2="http://schemas.microsoft.com/office/spreadsheetml/2017/richdata2" ref="A2:K6">
    <sortCondition ref="D2:D6"/>
    <sortCondition ref="C2:C6"/>
  </sortState>
  <tableColumns count="11">
    <tableColumn id="1" xr3:uid="{866F2CA8-7B68-4E9D-8272-E2CE4787E29C}" name="S.NO" dataDxfId="114"/>
    <tableColumn id="2" xr3:uid="{1CA0F85F-178C-432F-A639-8F02A6CAE93E}" name="CASE " dataDxfId="113"/>
    <tableColumn id="3" xr3:uid="{E8C71268-30CF-4151-9F46-BC5C2F792A60}" name="CASE NO" dataDxfId="112"/>
    <tableColumn id="4" xr3:uid="{C9666789-24DF-4620-9CA3-131811DEB137}" name="YEAR" dataDxfId="111"/>
    <tableColumn id="5" xr3:uid="{D7CC439C-A761-4375-8FED-30CFA9DBCB57}" name="MONTH" dataDxfId="110"/>
    <tableColumn id="6" xr3:uid="{FBA8B0CF-07CD-4E30-9EA0-0AA28BC6336E}" name="CASE TYPE" dataDxfId="109"/>
    <tableColumn id="7" xr3:uid="{E79C926D-BCE5-47A3-98FF-97E966F37625}" name="SECTION" dataDxfId="108"/>
    <tableColumn id="8" xr3:uid="{949C8753-1E79-42F9-8043-9A238F562EAD}" name="AMOUNT" dataDxfId="107"/>
    <tableColumn id="9" xr3:uid="{BDC5E1B5-F0BC-44FE-B60A-61B0637C3348}" name="BILL DATE" dataDxfId="106"/>
    <tableColumn id="10" xr3:uid="{02C84A5B-8990-41F3-AD1F-3EBA6D8155E2}" name="SANCTION NO. &amp; DT" dataDxfId="105"/>
    <tableColumn id="11" xr3:uid="{B007B1D6-9C7C-4775-9003-E1F8210D181B}" name="PAYMENT DETAILS (CHEQUE/RTGS &amp; DATE)" dataDxfId="104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84FA67-8F00-4176-8EA7-BE8FEB5C8564}" name="Table1" displayName="Table1" ref="A1:K8" totalsRowShown="0" headerRowDxfId="103" dataDxfId="101" headerRowBorderDxfId="102" tableBorderDxfId="100" totalsRowBorderDxfId="99">
  <sortState xmlns:xlrd2="http://schemas.microsoft.com/office/spreadsheetml/2017/richdata2" ref="A2:K8">
    <sortCondition ref="D2:D8"/>
    <sortCondition ref="C2:C8"/>
  </sortState>
  <tableColumns count="11">
    <tableColumn id="1" xr3:uid="{963B1E41-1CBB-4607-B682-47E73003E931}" name="S.NO" dataDxfId="98"/>
    <tableColumn id="2" xr3:uid="{10CAD745-E823-494F-8255-710B163C3261}" name="CASE " dataDxfId="97"/>
    <tableColumn id="3" xr3:uid="{824881E9-22FF-4420-B90F-C05CC2AE3582}" name="CASE NO" dataDxfId="96"/>
    <tableColumn id="4" xr3:uid="{2FB5DD96-0A0F-44A7-8591-43A7361CA7A2}" name="YEAR" dataDxfId="95"/>
    <tableColumn id="5" xr3:uid="{16612102-899D-4895-85B6-6A4F39A86677}" name="MONTH" dataDxfId="94"/>
    <tableColumn id="6" xr3:uid="{AE23E5FD-51D9-402B-905C-A258E1504063}" name="CASE TYPE" dataDxfId="93"/>
    <tableColumn id="7" xr3:uid="{F6D90D91-2352-482D-89EF-ECCB13B566B1}" name="SECTION" dataDxfId="92"/>
    <tableColumn id="8" xr3:uid="{722C3EAE-9C9C-43DA-BCA6-8EED8B9B0DBA}" name="AMOUNT" dataDxfId="91"/>
    <tableColumn id="9" xr3:uid="{0D535443-9460-4A84-BE79-0E1B5830860A}" name="BILL DATE" dataDxfId="90"/>
    <tableColumn id="10" xr3:uid="{C3429271-627A-49D2-8BA3-6F7843875BB3}" name="SANCTION NO. &amp; DT" dataDxfId="89"/>
    <tableColumn id="11" xr3:uid="{1F72FAD8-7A46-4FB6-943E-3EF211D9294E}" name="PAYMENT DETAILS (CHEQUE/RTGS &amp; DATE)" dataDxfId="88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D3BD4E-4ECB-4186-B949-40CFD970F64A}" name="Table2" displayName="Table2" ref="A1:K5" totalsRowShown="0" headerRowDxfId="87" dataDxfId="85" headerRowBorderDxfId="86" tableBorderDxfId="84" totalsRowBorderDxfId="83">
  <sortState xmlns:xlrd2="http://schemas.microsoft.com/office/spreadsheetml/2017/richdata2" ref="A2:K5">
    <sortCondition ref="D2:D5"/>
    <sortCondition ref="C2:C5"/>
  </sortState>
  <tableColumns count="11">
    <tableColumn id="1" xr3:uid="{EC3892E2-C4FB-4FB0-A2C4-AED24804E865}" name="S.NO" dataDxfId="82"/>
    <tableColumn id="2" xr3:uid="{2BF176D6-9E44-4475-BB95-2BBBC5F63BC1}" name="CASE " dataDxfId="81"/>
    <tableColumn id="3" xr3:uid="{59CFB4C3-415A-4593-8ACB-F52105AF7CF7}" name="CASE NO" dataDxfId="80"/>
    <tableColumn id="4" xr3:uid="{BBA58D5D-54A5-412E-887F-4D122D22A942}" name="YEAR" dataDxfId="79"/>
    <tableColumn id="5" xr3:uid="{63DA3B8B-C319-4BC1-AAC4-D4DC079E4CF9}" name="MONTH" dataDxfId="78"/>
    <tableColumn id="6" xr3:uid="{A4790F5D-89AD-46F4-A695-6A5A1239E4AA}" name="CASE TYPE" dataDxfId="77"/>
    <tableColumn id="7" xr3:uid="{E09B3286-E256-48E7-A21E-4B908FF782B4}" name="SECTION" dataDxfId="76"/>
    <tableColumn id="8" xr3:uid="{9C354B20-F650-4715-99ED-4A05899058DB}" name="AMOUNT" dataDxfId="75"/>
    <tableColumn id="9" xr3:uid="{470AF253-D1AA-43BE-B127-C62F9CCE5844}" name="BILL DATE" dataDxfId="74"/>
    <tableColumn id="10" xr3:uid="{C2564ECA-D7C9-467B-9B6C-B0AA5FFCED63}" name="SANCTION NO. &amp; DT" dataDxfId="73"/>
    <tableColumn id="11" xr3:uid="{A68AF458-8536-4C54-BAA4-17A4E1B48A30}" name="PAYMENT DETAILS (CHEQUE/RTGS &amp; DATE)" dataDxfId="72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7859130-6D74-45D8-AF42-E050BCD66CBB}" name="Table19" displayName="Table19" ref="A1:L4" totalsRowShown="0" headerRowDxfId="71" dataDxfId="69" headerRowBorderDxfId="70" tableBorderDxfId="68" totalsRowBorderDxfId="67">
  <sortState xmlns:xlrd2="http://schemas.microsoft.com/office/spreadsheetml/2017/richdata2" ref="A2:L4">
    <sortCondition ref="D2:D4"/>
  </sortState>
  <tableColumns count="12">
    <tableColumn id="1" xr3:uid="{1FCDDB5E-716C-435C-9921-91E6542C59ED}" name="S.NO" dataDxfId="66"/>
    <tableColumn id="2" xr3:uid="{AE858717-C5ED-4C75-966C-309190FD1838}" name="CASE " dataDxfId="65"/>
    <tableColumn id="3" xr3:uid="{C509BC68-8925-493C-BE9B-CD0D5EBB3279}" name="CASE NO" dataDxfId="64"/>
    <tableColumn id="4" xr3:uid="{59968CA1-71B9-4966-933F-8144D90BC569}" name="YEAR" dataDxfId="63"/>
    <tableColumn id="5" xr3:uid="{093C9464-108C-44FC-8F34-54454815C4F6}" name="MONTH" dataDxfId="62"/>
    <tableColumn id="6" xr3:uid="{95112B17-5A92-4E58-B89E-21D966C2F925}" name="CASE TYPE" dataDxfId="61"/>
    <tableColumn id="7" xr3:uid="{4C1A3DDC-9E1B-4FB1-A70C-CDF91F2B4792}" name="SECTION" dataDxfId="60"/>
    <tableColumn id="8" xr3:uid="{14106D9D-A91A-4A6C-B62D-54AC6BC1BDCC}" name="AMOUNT" dataDxfId="59"/>
    <tableColumn id="9" xr3:uid="{20C14FC6-0D60-4793-868F-28395C3F940F}" name="BILL DATE" dataDxfId="58"/>
    <tableColumn id="12" xr3:uid="{1E9FCEDB-18E6-4530-B08F-22AB5A80A67A}" name="SANCTION AMOUNT" dataDxfId="0"/>
    <tableColumn id="10" xr3:uid="{738FBBAA-AF3B-4FD1-83C5-55E9423C256F}" name="SANCTION NO. &amp; DT" dataDxfId="57"/>
    <tableColumn id="11" xr3:uid="{DC77F974-104A-4D5F-8D06-8268C6CACEA6}" name="PAYMENT DETAILS (CHEQUE/RTGS &amp; DATE)" dataDxfId="56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6112F9F-9ADD-4FEE-A50B-DC31D917AC4D}" name="Table20" displayName="Table20" ref="A1:K3" totalsRowShown="0" headerRowDxfId="55" dataDxfId="53" headerRowBorderDxfId="54" tableBorderDxfId="52" totalsRowBorderDxfId="51">
  <sortState xmlns:xlrd2="http://schemas.microsoft.com/office/spreadsheetml/2017/richdata2" ref="A2:K3">
    <sortCondition ref="D2:D3"/>
    <sortCondition ref="C2:C3"/>
  </sortState>
  <tableColumns count="11">
    <tableColumn id="1" xr3:uid="{2A3E83FB-BE8F-4F9B-A620-AE5408D671CD}" name="S.NO" dataDxfId="50"/>
    <tableColumn id="2" xr3:uid="{4B59F333-9003-40C1-85FD-1FC58239E1F9}" name="CASE " dataDxfId="49"/>
    <tableColumn id="3" xr3:uid="{6A8250BD-DE8A-411B-992D-CC1C9A0536B8}" name="CASE NO" dataDxfId="48"/>
    <tableColumn id="4" xr3:uid="{99F65F35-E0E8-4845-BB53-FF698F9E82AC}" name="YEAR" dataDxfId="47"/>
    <tableColumn id="5" xr3:uid="{0229178E-FC3C-47A5-A6D9-79BDCB8ACA40}" name="MONTH" dataDxfId="46"/>
    <tableColumn id="6" xr3:uid="{4BB24BE4-058B-492A-BABD-503A0CED30FF}" name="CASE TYPE" dataDxfId="45"/>
    <tableColumn id="7" xr3:uid="{90CF3B3D-A67C-4F75-8588-3F28609BFB43}" name="SECTION" dataDxfId="44"/>
    <tableColumn id="8" xr3:uid="{44B9265B-D6ED-4730-939A-3257C497C39A}" name="AMOUNT" dataDxfId="43"/>
    <tableColumn id="9" xr3:uid="{CE2102C7-8F12-40EE-9644-0CB2A574E224}" name="BILL DATE" dataDxfId="42"/>
    <tableColumn id="10" xr3:uid="{5B941617-7500-4D65-8521-E53C80394E2A}" name="SANCTION NO. &amp; DT" dataDxfId="41"/>
    <tableColumn id="11" xr3:uid="{18A3B107-268A-46F1-87BB-A365FAED1362}" name="PAYMENT DETAILS (CHEQUE/RTGS &amp; DATE)" dataDxfId="4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206F01-9DFC-4A2C-977E-3B5A1B210324}" name="Table4" displayName="Table4" ref="A1:K8" totalsRowShown="0" headerRowDxfId="327" dataDxfId="325" headerRowBorderDxfId="326" tableBorderDxfId="324" totalsRowBorderDxfId="323">
  <sortState xmlns:xlrd2="http://schemas.microsoft.com/office/spreadsheetml/2017/richdata2" ref="A2:K8">
    <sortCondition ref="D2:D8"/>
    <sortCondition ref="C2:C8"/>
  </sortState>
  <tableColumns count="11">
    <tableColumn id="1" xr3:uid="{98B3747C-2C03-4DED-99EF-FACA1622BE12}" name="S.NO" dataDxfId="322"/>
    <tableColumn id="2" xr3:uid="{C305FD6F-8A9D-406B-AF1D-8C614900109D}" name="CASE " dataDxfId="321"/>
    <tableColumn id="3" xr3:uid="{EF9AD74B-6580-489B-81A5-926D3B9F0632}" name="CASE NO" dataDxfId="320"/>
    <tableColumn id="4" xr3:uid="{43B16001-F1B8-4000-8810-090E35A4B21B}" name="YEAR" dataDxfId="319"/>
    <tableColumn id="5" xr3:uid="{A4AFDE6E-52A9-4DA4-A244-92949D27A84E}" name="MONTH" dataDxfId="318"/>
    <tableColumn id="6" xr3:uid="{0942DCB2-46FF-4EE2-BFE4-5495B0288295}" name="CASE TYPE" dataDxfId="317"/>
    <tableColumn id="7" xr3:uid="{1C921763-5B0D-4825-A85B-6843E0D5C3CF}" name="SECTION" dataDxfId="316"/>
    <tableColumn id="8" xr3:uid="{6461764F-3144-4294-9782-F3065EEF6420}" name="AMOUNT" dataDxfId="315"/>
    <tableColumn id="9" xr3:uid="{0C14824B-737C-4DA9-A733-1A498603AD64}" name="BILL DATE" dataDxfId="314"/>
    <tableColumn id="10" xr3:uid="{7E5EE837-A6B0-4EED-A58C-36993DB0ED9B}" name="SANCTION NO. &amp; DT" dataDxfId="313"/>
    <tableColumn id="11" xr3:uid="{707224E1-DAA7-4CC4-B1B1-B12BBD25A19C}" name="PAYMENT DETAILS (CHEQUE/RTGS &amp; DATE)" dataDxfId="312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E85ECC6-FA5F-4CBA-9E9B-BB07743A0EBD}" name="Table21" displayName="Table21" ref="A1:K2" totalsRowShown="0" headerRowDxfId="39" dataDxfId="37" headerRowBorderDxfId="38" tableBorderDxfId="36" totalsRowBorderDxfId="35">
  <tableColumns count="11">
    <tableColumn id="1" xr3:uid="{6092130D-4A96-450E-8CF5-57C04FFF4F65}" name="S.NO" dataDxfId="34"/>
    <tableColumn id="2" xr3:uid="{9774CAD3-E6A1-4194-8AD7-B33B0A5EBCAA}" name="CASE " dataDxfId="33"/>
    <tableColumn id="3" xr3:uid="{6BE3B30F-422B-408F-9DD0-8A2FBFAD1471}" name="CASE NO" dataDxfId="32"/>
    <tableColumn id="4" xr3:uid="{5941EFEC-2878-4349-AB4F-2C235CF8E034}" name="YEAR" dataDxfId="31"/>
    <tableColumn id="5" xr3:uid="{1E25C384-AEA5-4F43-9DFC-69D24F37392D}" name="MONTH" dataDxfId="30"/>
    <tableColumn id="6" xr3:uid="{1F179113-2D94-43BA-9CF5-FF446227542C}" name="CASE TYPE" dataDxfId="29"/>
    <tableColumn id="7" xr3:uid="{7EAA8930-50C5-4D8E-95DC-2597A24E938A}" name="SECTION" dataDxfId="28"/>
    <tableColumn id="8" xr3:uid="{A44EEB92-215F-466F-AC00-E46C4C175155}" name="AMOUNT" dataDxfId="27"/>
    <tableColumn id="9" xr3:uid="{308F11FE-67FF-4BB0-9AD0-3E53304442EA}" name="BILL DATE" dataDxfId="26"/>
    <tableColumn id="10" xr3:uid="{67270118-B28D-4661-B399-A8251D93E933}" name="SANCTION NO. &amp; DT" dataDxfId="25"/>
    <tableColumn id="11" xr3:uid="{8524DEC5-E7B7-453F-89F8-421B568A478A}" name="PAYMENT DETAILS (CHEQUE/RTGS &amp; DATE)" dataDxfId="24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A18A26F-3798-4BEE-A05F-B7FCC1A445FA}" name="Table22" displayName="Table22" ref="A1:K4" totalsRowShown="0" headerRowDxfId="23" dataDxfId="21" headerRowBorderDxfId="22" tableBorderDxfId="20" totalsRowBorderDxfId="19">
  <sortState xmlns:xlrd2="http://schemas.microsoft.com/office/spreadsheetml/2017/richdata2" ref="A2:K4">
    <sortCondition ref="D2:D4"/>
    <sortCondition ref="C2:C4"/>
  </sortState>
  <tableColumns count="11">
    <tableColumn id="1" xr3:uid="{CC6A3DA3-BC5C-4467-8D6B-720DEC22F8E6}" name="S.NO" dataDxfId="18"/>
    <tableColumn id="2" xr3:uid="{654685AB-BA9B-470B-ACE4-ED1B44D2FBAC}" name="CASE " dataDxfId="17"/>
    <tableColumn id="3" xr3:uid="{FEFD312C-C0F6-4BA1-8074-5A18EAB35C49}" name="CASE NO" dataDxfId="16"/>
    <tableColumn id="4" xr3:uid="{E180110C-52D3-4198-8BCC-0E2CA99691DF}" name="YEAR" dataDxfId="15"/>
    <tableColumn id="5" xr3:uid="{FF9BE54D-8D45-446B-B8B0-15E4ADC2564F}" name="MONTH" dataDxfId="14"/>
    <tableColumn id="6" xr3:uid="{FCACECBF-28DF-49CD-9D01-01AA57CD5975}" name="CASE TYPE" dataDxfId="13"/>
    <tableColumn id="7" xr3:uid="{D4A69699-DFCD-43B6-AC6B-60D8BAF3C00B}" name="SECTION" dataDxfId="12"/>
    <tableColumn id="8" xr3:uid="{B881CB3E-925C-4D2C-9097-17999C97B6AE}" name="AMOUNT" dataDxfId="11"/>
    <tableColumn id="9" xr3:uid="{D6A5E73C-C1B5-4A15-B372-340BD4508FBA}" name="BILL DATE" dataDxfId="10"/>
    <tableColumn id="10" xr3:uid="{A05E6A44-DB9B-47F9-B93B-99F7C5294D55}" name="SANCTION NO. &amp; DT" dataDxfId="9"/>
    <tableColumn id="11" xr3:uid="{D4DB10AD-234B-46D4-BDE4-B88B06E444E0}" name="PAYMENT DETAILS (CHEQUE/RTGS &amp; DATE)" dataDxfId="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ACFEFF-4375-4118-ABC8-1EB0592E47C5}" name="Table5" displayName="Table5" ref="A1:K2" totalsRowShown="0" headerRowDxfId="311" dataDxfId="309" headerRowBorderDxfId="310" tableBorderDxfId="308" totalsRowBorderDxfId="307">
  <tableColumns count="11">
    <tableColumn id="1" xr3:uid="{188EBBA6-6F1D-4279-9D4E-A1266F27334E}" name="S.NO" dataDxfId="306"/>
    <tableColumn id="2" xr3:uid="{97CFF052-578C-4656-972C-859628C91C22}" name="CASE " dataDxfId="305"/>
    <tableColumn id="3" xr3:uid="{C1E51EB5-7496-4CF0-9DD9-F221F10BD471}" name="CASE NO" dataDxfId="304"/>
    <tableColumn id="4" xr3:uid="{3321B928-6333-41BC-A7F8-E70D31D31689}" name="YEAR" dataDxfId="303"/>
    <tableColumn id="5" xr3:uid="{AA2BE25A-6FF9-4446-AA5F-95A235684710}" name="MONTH" dataDxfId="302"/>
    <tableColumn id="6" xr3:uid="{F7FD3952-FEF4-4AB8-BD77-A7D2412ED2B7}" name="CASE TYPE" dataDxfId="301"/>
    <tableColumn id="7" xr3:uid="{C9815F70-3C0F-4418-9AAF-BA3B8BFD0D49}" name="SECTION" dataDxfId="300"/>
    <tableColumn id="8" xr3:uid="{B82C1B12-AAA7-4194-9C59-F3FB596FCA79}" name="AMOUNT" dataDxfId="299"/>
    <tableColumn id="9" xr3:uid="{7F3660F4-8E92-4F5D-8056-CCE403889284}" name="BILL DATE" dataDxfId="298"/>
    <tableColumn id="10" xr3:uid="{07028FD9-3627-4943-A87C-F4AA953E1BCA}" name="SANCTION NO. &amp; DT" dataDxfId="297"/>
    <tableColumn id="11" xr3:uid="{D095D9A7-0A92-4AC1-B5BF-7D63D82372C7}" name="PAYMENT DETAILS (CHEQUE/RTGS &amp; DATE)" dataDxfId="29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1AFB66-2387-47DD-A910-2B58C9FA30BE}" name="Table6" displayName="Table6" ref="A1:K4" totalsRowShown="0" headerRowDxfId="295" dataDxfId="293" headerRowBorderDxfId="294" tableBorderDxfId="292" totalsRowBorderDxfId="291">
  <sortState xmlns:xlrd2="http://schemas.microsoft.com/office/spreadsheetml/2017/richdata2" ref="A2:K4">
    <sortCondition ref="D2:D4"/>
    <sortCondition ref="C2:C4"/>
  </sortState>
  <tableColumns count="11">
    <tableColumn id="1" xr3:uid="{7D270F61-C568-436E-A2B8-472C378CBF44}" name="S.NO" dataDxfId="290"/>
    <tableColumn id="2" xr3:uid="{81316A55-30B2-43EB-9677-37B1E4431850}" name="CASE " dataDxfId="289"/>
    <tableColumn id="3" xr3:uid="{A3C9F1EC-B504-45E9-9DBD-84AF7413BABA}" name="CASE NO" dataDxfId="288"/>
    <tableColumn id="4" xr3:uid="{D450FDE7-2A83-41DC-A038-1FBB3CF8F86E}" name="YEAR" dataDxfId="287"/>
    <tableColumn id="5" xr3:uid="{44E5DE48-5509-449C-B81B-14EFFBB12ADD}" name="MONTH" dataDxfId="286"/>
    <tableColumn id="6" xr3:uid="{5F68628A-3555-41A2-92BC-953F7FEA398F}" name="CASE TYPE" dataDxfId="285"/>
    <tableColumn id="7" xr3:uid="{F14A3F41-BA90-419B-BAE2-3076AD73AAA1}" name="SECTION" dataDxfId="284"/>
    <tableColumn id="8" xr3:uid="{511250D7-A2FB-40F2-96B6-44A5E450CE44}" name="AMOUNT" dataDxfId="283"/>
    <tableColumn id="9" xr3:uid="{707DAD0A-924A-4375-98E1-7B39760CA955}" name="BILL DATE" dataDxfId="282"/>
    <tableColumn id="10" xr3:uid="{3ED86974-62B4-4113-8BF5-B1A5A717464D}" name="SANCTION NO. &amp; DT" dataDxfId="281"/>
    <tableColumn id="11" xr3:uid="{8809A883-9475-4B6A-8EF6-F90D8E6D0F5E}" name="PAYMENT DETAILS (CHEQUE/RTGS &amp; DATE)" dataDxfId="28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23F1DB-B47A-476C-B25F-96AF79D5B4AB}" name="Table7" displayName="Table7" ref="A1:K50" totalsRowShown="0" headerRowDxfId="279" dataDxfId="277" headerRowBorderDxfId="278" tableBorderDxfId="276" totalsRowBorderDxfId="275">
  <sortState xmlns:xlrd2="http://schemas.microsoft.com/office/spreadsheetml/2017/richdata2" ref="A2:K50">
    <sortCondition ref="D2:D50"/>
    <sortCondition ref="C2:C50"/>
  </sortState>
  <tableColumns count="11">
    <tableColumn id="1" xr3:uid="{AB1C3CE1-297E-467D-BCE7-DD43EC7AB36F}" name="S.NO" dataDxfId="274"/>
    <tableColumn id="2" xr3:uid="{BDA8F460-1D4F-4D99-ADC7-149B2FE12253}" name="CASE " dataDxfId="273"/>
    <tableColumn id="3" xr3:uid="{8EEB79E8-E8CC-4689-A8F8-3C9DDCC49091}" name="CASE NO" dataDxfId="272"/>
    <tableColumn id="4" xr3:uid="{07680D1A-5440-4B56-B60A-E83D2BB86FF4}" name="YEAR" dataDxfId="271"/>
    <tableColumn id="5" xr3:uid="{2DFD815D-602F-41EC-93D6-A13D595BA3C0}" name="MONTH" dataDxfId="270"/>
    <tableColumn id="6" xr3:uid="{42333C25-C29B-42FA-B3CC-37C48E889A14}" name="CASE TYPE" dataDxfId="269"/>
    <tableColumn id="7" xr3:uid="{1874DDD3-5374-4C99-8C9B-A99760463F0F}" name="SECTION" dataDxfId="268"/>
    <tableColumn id="8" xr3:uid="{264B1794-D574-4584-B6EA-9DA0CA922DB2}" name="AMOUNT" dataDxfId="267"/>
    <tableColumn id="9" xr3:uid="{783AC58B-88B8-45D6-9090-7B79C8190EEE}" name="BILL DATE" dataDxfId="266"/>
    <tableColumn id="10" xr3:uid="{3F3DC29C-A250-4E55-BC12-D88FD7DCB6EE}" name="SANCTION NO. &amp; DT" dataDxfId="265"/>
    <tableColumn id="11" xr3:uid="{B21E0667-2923-40A3-9E38-ACCACAB8916D}" name="PAYMENT DETAILS (CHEQUE/RTGS &amp; DATE)" dataDxfId="264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F4A4A9-7713-4DD2-A4F4-B1250E6AA165}" name="Table8" displayName="Table8" ref="A1:K3" totalsRowShown="0" headerRowDxfId="263" dataDxfId="261" headerRowBorderDxfId="262" tableBorderDxfId="260" totalsRowBorderDxfId="259">
  <sortState xmlns:xlrd2="http://schemas.microsoft.com/office/spreadsheetml/2017/richdata2" ref="A2:K3">
    <sortCondition ref="D2:D3"/>
    <sortCondition ref="C2:C3"/>
  </sortState>
  <tableColumns count="11">
    <tableColumn id="1" xr3:uid="{232EFA3F-B4A6-444B-9393-0110C34DB19B}" name="S.NO" dataDxfId="258"/>
    <tableColumn id="2" xr3:uid="{65E6ED58-4944-4ABC-AC19-5F84571CE751}" name="CASE " dataDxfId="257"/>
    <tableColumn id="3" xr3:uid="{6194AD2A-4124-4C06-950F-155BCC6A904F}" name="CASE NO" dataDxfId="256"/>
    <tableColumn id="4" xr3:uid="{05E71723-D520-475C-B7E6-7A44573F656F}" name="YEAR" dataDxfId="255"/>
    <tableColumn id="5" xr3:uid="{56319CF0-D03E-4475-95DA-B507364FC6D9}" name="MONTH" dataDxfId="254"/>
    <tableColumn id="6" xr3:uid="{EA45BAE5-A0F9-473A-80B6-4AB74992F5CA}" name="CASE TYPE" dataDxfId="253"/>
    <tableColumn id="7" xr3:uid="{256E6F5A-B711-4E0A-B105-EC97A3816E1D}" name="SECTION" dataDxfId="252"/>
    <tableColumn id="8" xr3:uid="{132322C8-F3F8-4EF2-85F3-37BB69DFD6BF}" name="AMOUNT" dataDxfId="251"/>
    <tableColumn id="9" xr3:uid="{75D90B39-5051-4C1E-9763-BB95B7674E03}" name="BILL DATE" dataDxfId="250"/>
    <tableColumn id="10" xr3:uid="{DF3BA0F1-A614-4CC4-8466-692266C5DF00}" name="SANCTION NO. &amp; DT" dataDxfId="249"/>
    <tableColumn id="11" xr3:uid="{DA46B687-322A-4425-9A86-BCCBFA8A7717}" name="PAYMENT DETAILS (CHEQUE/RTGS &amp; DATE)" dataDxfId="248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5FBD71-CFB0-43B3-B56D-848B09B6B840}" name="Table9" displayName="Table9" ref="A1:K6" totalsRowShown="0" headerRowDxfId="247" dataDxfId="245" headerRowBorderDxfId="246" tableBorderDxfId="244" totalsRowBorderDxfId="243">
  <autoFilter ref="A1:K6" xr:uid="{0D5FBD71-CFB0-43B3-B56D-848B09B6B840}"/>
  <sortState xmlns:xlrd2="http://schemas.microsoft.com/office/spreadsheetml/2017/richdata2" ref="A2:K6">
    <sortCondition ref="D2:D6"/>
    <sortCondition ref="C2:C6"/>
  </sortState>
  <tableColumns count="11">
    <tableColumn id="1" xr3:uid="{2CC5AFCE-B427-456C-A522-E4A88ABE17CC}" name="S.NO" dataDxfId="242"/>
    <tableColumn id="2" xr3:uid="{6A8D24D5-7A48-4321-9369-DAFCCE4DE850}" name="CASE " dataDxfId="241"/>
    <tableColumn id="3" xr3:uid="{3F155A65-5C55-4A26-BEA1-84170954EFC4}" name="CASE NO" dataDxfId="240"/>
    <tableColumn id="4" xr3:uid="{2F6B1076-B3FB-4802-AF05-536DD91225E4}" name="YEAR" dataDxfId="239"/>
    <tableColumn id="5" xr3:uid="{4CF7DB7F-1034-429B-A621-71879DF6B9EA}" name="MONTH" dataDxfId="238"/>
    <tableColumn id="6" xr3:uid="{A257CC8A-26A6-49E6-8688-FA31D03212E3}" name="CASE TYPE" dataDxfId="237"/>
    <tableColumn id="7" xr3:uid="{8A9FB296-A275-4DF2-B671-4BDDA5A938E5}" name="SECTION" dataDxfId="236"/>
    <tableColumn id="8" xr3:uid="{FA57B386-4B62-4BA0-A795-C10CB157F378}" name="AMOUNT" dataDxfId="235"/>
    <tableColumn id="9" xr3:uid="{09E5F74F-7393-40E9-AFF9-0E5029495A64}" name="BILL DATE" dataDxfId="234"/>
    <tableColumn id="10" xr3:uid="{0BE64B89-B4BB-4177-B8BA-11A3F4EEB2A0}" name="SANCTION NO. &amp; DT" dataDxfId="233"/>
    <tableColumn id="11" xr3:uid="{403C469E-7A8C-4B63-945F-AD4E0A6162FF}" name="PAYMENT DETAILS (CHEQUE/RTGS &amp; DATE)" dataDxfId="232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D037E55-1A87-4614-901D-A13259E8CA97}" name="Table10" displayName="Table10" ref="A1:L8" totalsRowShown="0" headerRowDxfId="231" dataDxfId="229" headerRowBorderDxfId="230" tableBorderDxfId="228" totalsRowBorderDxfId="227">
  <sortState xmlns:xlrd2="http://schemas.microsoft.com/office/spreadsheetml/2017/richdata2" ref="A2:L8">
    <sortCondition ref="D2:D8"/>
    <sortCondition ref="C2:C8"/>
  </sortState>
  <tableColumns count="12">
    <tableColumn id="1" xr3:uid="{7A90123C-E5ED-47CA-BBF3-A5B400C8652B}" name="S.NO" dataDxfId="226"/>
    <tableColumn id="2" xr3:uid="{90BB980A-B496-4544-ADCE-80FBAD9148F1}" name="CASE " dataDxfId="225"/>
    <tableColumn id="3" xr3:uid="{FD30FF16-0AD0-4FFD-97AA-CE50FE4FD2E6}" name="CASE NO" dataDxfId="224"/>
    <tableColumn id="4" xr3:uid="{E775D02D-BB9E-4294-B242-53AE13B3FCDC}" name="YEAR" dataDxfId="223"/>
    <tableColumn id="5" xr3:uid="{3F0F40B4-CE58-4AF3-8250-BCDE90AA4944}" name="MONTH" dataDxfId="222"/>
    <tableColumn id="6" xr3:uid="{658D2B3D-9328-44C2-8054-AA85826E2760}" name="CASE TYPE" dataDxfId="221"/>
    <tableColumn id="7" xr3:uid="{EE482854-6F8A-43B5-BC56-E02CF835F8A1}" name="SECTION" dataDxfId="220"/>
    <tableColumn id="8" xr3:uid="{11EBCB7B-D024-4081-8558-9C88C62671C4}" name="AMOUNT" dataDxfId="219"/>
    <tableColumn id="9" xr3:uid="{C5AB85C2-770D-4F80-AC6F-991C58D0DD56}" name="BILL DATE" dataDxfId="218"/>
    <tableColumn id="12" xr3:uid="{D06FB927-3FF9-4E5F-8391-40A3EBFE0AD7}" name="SANCTION AMOUNT" dataDxfId="7"/>
    <tableColumn id="10" xr3:uid="{D64EF123-0E8A-4C9F-9C44-28A67E63CB06}" name="SANCTION NO. &amp; DT" dataDxfId="217"/>
    <tableColumn id="11" xr3:uid="{C7B1EC7F-471B-4074-BB5B-816A83954D31}" name="PAYMENT DETAILS (CHEQUE/RTGS &amp; DATE)" dataDxfId="216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9B9037C-B4D6-4946-934D-38AE7E40EC82}" name="Table11" displayName="Table11" ref="A1:K6" totalsRowShown="0" headerRowDxfId="215" dataDxfId="213" headerRowBorderDxfId="214" tableBorderDxfId="212" totalsRowBorderDxfId="211">
  <autoFilter ref="A1:K6" xr:uid="{D9B9037C-B4D6-4946-934D-38AE7E40EC82}"/>
  <sortState xmlns:xlrd2="http://schemas.microsoft.com/office/spreadsheetml/2017/richdata2" ref="A2:K6">
    <sortCondition ref="D2:D6"/>
    <sortCondition ref="C2:C6"/>
  </sortState>
  <tableColumns count="11">
    <tableColumn id="1" xr3:uid="{9DF6261F-1139-4965-B74F-F23FCDA9EF1A}" name="S.NO" dataDxfId="210"/>
    <tableColumn id="2" xr3:uid="{498E5285-1EB2-42BF-84FF-AA64B856B810}" name="CASE " dataDxfId="209"/>
    <tableColumn id="3" xr3:uid="{97EB8B0B-8BA8-48C8-96F6-61FF728F0883}" name="CASE NO" dataDxfId="208"/>
    <tableColumn id="4" xr3:uid="{232CD53D-30A1-4948-ADA6-E92540FFC061}" name="YEAR" dataDxfId="207"/>
    <tableColumn id="5" xr3:uid="{64B49497-55C7-46CA-AB1F-88C735F792A6}" name="MONTH" dataDxfId="206"/>
    <tableColumn id="6" xr3:uid="{890502CE-1113-4F18-8FB6-8784ABB9D28E}" name="CASE TYPE" dataDxfId="205"/>
    <tableColumn id="7" xr3:uid="{88F0EBAA-9671-4C71-A28C-93F0A1E4F698}" name="SECTION" dataDxfId="204"/>
    <tableColumn id="8" xr3:uid="{FB45F3C6-68A6-4CF7-8C14-2952618278B7}" name="AMOUNT" dataDxfId="203"/>
    <tableColumn id="9" xr3:uid="{D0482489-FD03-4240-9887-D3D2D3621853}" name="BILL DATE" dataDxfId="202"/>
    <tableColumn id="10" xr3:uid="{833420A4-1C2B-451B-8B41-D08A3CC47381}" name="SANCTION NO. &amp; DT" dataDxfId="201"/>
    <tableColumn id="11" xr3:uid="{7F150853-150E-457D-8900-1B5D00D16EEB}" name="PAYMENT DETAILS (CHEQUE/RTGS &amp; DATE)" dataDxfId="20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L144"/>
  <sheetViews>
    <sheetView topLeftCell="A34" workbookViewId="0">
      <selection activeCell="E13" sqref="E13"/>
    </sheetView>
  </sheetViews>
  <sheetFormatPr defaultRowHeight="15" x14ac:dyDescent="0.25"/>
  <cols>
    <col min="1" max="1" width="5.5703125" style="7" bestFit="1" customWidth="1"/>
    <col min="2" max="2" width="8.42578125" style="7" bestFit="1" customWidth="1"/>
    <col min="3" max="3" width="19" style="7" bestFit="1" customWidth="1"/>
    <col min="4" max="4" width="5.85546875" style="7" bestFit="1" customWidth="1"/>
    <col min="5" max="5" width="7.7109375" style="7" bestFit="1" customWidth="1"/>
    <col min="6" max="6" width="23.5703125" style="7" bestFit="1" customWidth="1"/>
    <col min="7" max="7" width="20.28515625" style="7" bestFit="1" customWidth="1"/>
    <col min="8" max="8" width="9" style="7" bestFit="1" customWidth="1"/>
    <col min="9" max="9" width="10.5703125" style="7" bestFit="1" customWidth="1"/>
    <col min="10" max="10" width="19.5703125" style="7" bestFit="1" customWidth="1"/>
    <col min="11" max="11" width="36.5703125" style="7" bestFit="1" customWidth="1"/>
    <col min="12" max="16384" width="9.140625" style="7"/>
  </cols>
  <sheetData>
    <row r="1" spans="1:12" s="5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4"/>
    </row>
    <row r="2" spans="1:12" x14ac:dyDescent="0.25">
      <c r="A2" s="5">
        <v>1</v>
      </c>
      <c r="B2" s="5" t="s">
        <v>43</v>
      </c>
      <c r="C2" s="5">
        <v>3694</v>
      </c>
      <c r="D2" s="5">
        <v>2003</v>
      </c>
      <c r="E2" s="5" t="s">
        <v>37</v>
      </c>
      <c r="F2" s="5" t="s">
        <v>29</v>
      </c>
      <c r="G2" s="5" t="s">
        <v>17</v>
      </c>
      <c r="H2" s="5">
        <v>5000</v>
      </c>
      <c r="I2" s="6">
        <v>45016</v>
      </c>
      <c r="J2" s="5"/>
      <c r="K2" s="5"/>
    </row>
    <row r="3" spans="1:12" x14ac:dyDescent="0.25">
      <c r="A3" s="5">
        <f>A2+1</f>
        <v>2</v>
      </c>
      <c r="B3" s="5" t="s">
        <v>11</v>
      </c>
      <c r="C3" s="5">
        <v>9415</v>
      </c>
      <c r="D3" s="5">
        <v>2007</v>
      </c>
      <c r="E3" s="5" t="s">
        <v>37</v>
      </c>
      <c r="F3" s="5" t="s">
        <v>29</v>
      </c>
      <c r="G3" s="5" t="s">
        <v>34</v>
      </c>
      <c r="H3" s="5">
        <v>5000</v>
      </c>
      <c r="I3" s="6">
        <v>45016</v>
      </c>
      <c r="J3" s="5"/>
      <c r="K3" s="5"/>
    </row>
    <row r="4" spans="1:12" x14ac:dyDescent="0.25">
      <c r="A4" s="5">
        <f t="shared" ref="A4:A67" si="0">A3+1</f>
        <v>3</v>
      </c>
      <c r="B4" s="5" t="s">
        <v>11</v>
      </c>
      <c r="C4" s="5">
        <v>15711</v>
      </c>
      <c r="D4" s="5">
        <v>2007</v>
      </c>
      <c r="E4" s="5" t="s">
        <v>37</v>
      </c>
      <c r="F4" s="5" t="s">
        <v>29</v>
      </c>
      <c r="G4" s="5" t="s">
        <v>14</v>
      </c>
      <c r="H4" s="5">
        <v>5000</v>
      </c>
      <c r="I4" s="6">
        <v>45016</v>
      </c>
      <c r="J4" s="5"/>
      <c r="K4" s="5"/>
    </row>
    <row r="5" spans="1:12" x14ac:dyDescent="0.25">
      <c r="A5" s="5">
        <f t="shared" si="0"/>
        <v>4</v>
      </c>
      <c r="B5" s="5" t="s">
        <v>44</v>
      </c>
      <c r="C5" s="5">
        <v>783</v>
      </c>
      <c r="D5" s="5">
        <v>2008</v>
      </c>
      <c r="E5" s="5" t="s">
        <v>37</v>
      </c>
      <c r="F5" s="5" t="s">
        <v>29</v>
      </c>
      <c r="G5" s="5" t="s">
        <v>14</v>
      </c>
      <c r="H5" s="5">
        <v>5000</v>
      </c>
      <c r="I5" s="6">
        <v>45016</v>
      </c>
      <c r="J5" s="5"/>
      <c r="K5" s="5"/>
    </row>
    <row r="6" spans="1:12" x14ac:dyDescent="0.25">
      <c r="A6" s="5">
        <f t="shared" si="0"/>
        <v>5</v>
      </c>
      <c r="B6" s="5" t="s">
        <v>11</v>
      </c>
      <c r="C6" s="5">
        <v>7556</v>
      </c>
      <c r="D6" s="5">
        <v>2009</v>
      </c>
      <c r="E6" s="5" t="s">
        <v>37</v>
      </c>
      <c r="F6" s="5" t="s">
        <v>29</v>
      </c>
      <c r="G6" s="5" t="s">
        <v>27</v>
      </c>
      <c r="H6" s="5">
        <v>5000</v>
      </c>
      <c r="I6" s="6">
        <v>45016</v>
      </c>
      <c r="J6" s="5"/>
      <c r="K6" s="5"/>
    </row>
    <row r="7" spans="1:12" x14ac:dyDescent="0.25">
      <c r="A7" s="5">
        <f t="shared" si="0"/>
        <v>6</v>
      </c>
      <c r="B7" s="5" t="s">
        <v>11</v>
      </c>
      <c r="C7" s="5">
        <v>12174</v>
      </c>
      <c r="D7" s="5">
        <v>2009</v>
      </c>
      <c r="E7" s="5" t="s">
        <v>37</v>
      </c>
      <c r="F7" s="5" t="s">
        <v>29</v>
      </c>
      <c r="G7" s="5" t="s">
        <v>15</v>
      </c>
      <c r="H7" s="5">
        <v>5000</v>
      </c>
      <c r="I7" s="6">
        <v>45016</v>
      </c>
      <c r="J7" s="5"/>
      <c r="K7" s="5"/>
    </row>
    <row r="8" spans="1:12" x14ac:dyDescent="0.25">
      <c r="A8" s="5">
        <f t="shared" si="0"/>
        <v>7</v>
      </c>
      <c r="B8" s="5" t="s">
        <v>11</v>
      </c>
      <c r="C8" s="5">
        <v>14156</v>
      </c>
      <c r="D8" s="5">
        <v>2009</v>
      </c>
      <c r="E8" s="5" t="s">
        <v>37</v>
      </c>
      <c r="F8" s="5" t="s">
        <v>29</v>
      </c>
      <c r="G8" s="5" t="s">
        <v>25</v>
      </c>
      <c r="H8" s="5">
        <v>5000</v>
      </c>
      <c r="I8" s="6">
        <v>45016</v>
      </c>
      <c r="J8" s="5"/>
      <c r="K8" s="5"/>
    </row>
    <row r="9" spans="1:12" x14ac:dyDescent="0.25">
      <c r="A9" s="5">
        <f t="shared" si="0"/>
        <v>8</v>
      </c>
      <c r="B9" s="5" t="s">
        <v>11</v>
      </c>
      <c r="C9" s="5">
        <v>15675</v>
      </c>
      <c r="D9" s="5">
        <v>2009</v>
      </c>
      <c r="E9" s="5" t="s">
        <v>37</v>
      </c>
      <c r="F9" s="5" t="s">
        <v>29</v>
      </c>
      <c r="G9" s="5" t="s">
        <v>41</v>
      </c>
      <c r="H9" s="5">
        <v>5000</v>
      </c>
      <c r="I9" s="6">
        <v>45016</v>
      </c>
      <c r="J9" s="5"/>
      <c r="K9" s="5"/>
    </row>
    <row r="10" spans="1:12" x14ac:dyDescent="0.25">
      <c r="A10" s="5">
        <f t="shared" si="0"/>
        <v>9</v>
      </c>
      <c r="B10" s="5" t="s">
        <v>11</v>
      </c>
      <c r="C10" s="5">
        <v>27818</v>
      </c>
      <c r="D10" s="5">
        <v>2009</v>
      </c>
      <c r="E10" s="5" t="s">
        <v>37</v>
      </c>
      <c r="F10" s="5" t="s">
        <v>29</v>
      </c>
      <c r="G10" s="5" t="s">
        <v>12</v>
      </c>
      <c r="H10" s="5">
        <v>5000</v>
      </c>
      <c r="I10" s="6">
        <v>45016</v>
      </c>
      <c r="J10" s="5"/>
      <c r="K10" s="5"/>
    </row>
    <row r="11" spans="1:12" x14ac:dyDescent="0.25">
      <c r="A11" s="5">
        <f t="shared" si="0"/>
        <v>10</v>
      </c>
      <c r="B11" s="5" t="s">
        <v>11</v>
      </c>
      <c r="C11" s="5">
        <v>28305</v>
      </c>
      <c r="D11" s="5">
        <v>2009</v>
      </c>
      <c r="E11" s="5" t="s">
        <v>37</v>
      </c>
      <c r="F11" s="5" t="s">
        <v>29</v>
      </c>
      <c r="G11" s="5" t="s">
        <v>27</v>
      </c>
      <c r="H11" s="5">
        <v>5000</v>
      </c>
      <c r="I11" s="6">
        <v>45016</v>
      </c>
      <c r="J11" s="5"/>
      <c r="K11" s="5"/>
    </row>
    <row r="12" spans="1:12" x14ac:dyDescent="0.25">
      <c r="A12" s="5">
        <f t="shared" si="0"/>
        <v>11</v>
      </c>
      <c r="B12" s="5" t="s">
        <v>24</v>
      </c>
      <c r="C12" s="5">
        <v>876</v>
      </c>
      <c r="D12" s="5">
        <v>2010</v>
      </c>
      <c r="E12" s="5" t="s">
        <v>37</v>
      </c>
      <c r="F12" s="5" t="s">
        <v>29</v>
      </c>
      <c r="G12" s="5" t="s">
        <v>16</v>
      </c>
      <c r="H12" s="5">
        <v>5000</v>
      </c>
      <c r="I12" s="6">
        <v>45016</v>
      </c>
      <c r="J12" s="5"/>
      <c r="K12" s="5"/>
    </row>
    <row r="13" spans="1:12" x14ac:dyDescent="0.25">
      <c r="A13" s="5">
        <f t="shared" si="0"/>
        <v>12</v>
      </c>
      <c r="B13" s="5" t="s">
        <v>24</v>
      </c>
      <c r="C13" s="5">
        <v>877</v>
      </c>
      <c r="D13" s="5">
        <v>2010</v>
      </c>
      <c r="E13" s="5" t="s">
        <v>37</v>
      </c>
      <c r="F13" s="5" t="s">
        <v>29</v>
      </c>
      <c r="G13" s="5" t="s">
        <v>16</v>
      </c>
      <c r="H13" s="5">
        <v>5000</v>
      </c>
      <c r="I13" s="6">
        <v>45016</v>
      </c>
      <c r="J13" s="5"/>
      <c r="K13" s="5"/>
    </row>
    <row r="14" spans="1:12" x14ac:dyDescent="0.25">
      <c r="A14" s="5">
        <f t="shared" si="0"/>
        <v>13</v>
      </c>
      <c r="B14" s="5" t="s">
        <v>24</v>
      </c>
      <c r="C14" s="5">
        <v>1133</v>
      </c>
      <c r="D14" s="5">
        <v>2010</v>
      </c>
      <c r="E14" s="5" t="s">
        <v>37</v>
      </c>
      <c r="F14" s="5" t="s">
        <v>29</v>
      </c>
      <c r="G14" s="5" t="s">
        <v>16</v>
      </c>
      <c r="H14" s="5">
        <v>5000</v>
      </c>
      <c r="I14" s="6">
        <v>45016</v>
      </c>
      <c r="J14" s="5"/>
      <c r="K14" s="5"/>
    </row>
    <row r="15" spans="1:12" x14ac:dyDescent="0.25">
      <c r="A15" s="5">
        <f t="shared" si="0"/>
        <v>14</v>
      </c>
      <c r="B15" s="5" t="s">
        <v>11</v>
      </c>
      <c r="C15" s="5">
        <v>21911</v>
      </c>
      <c r="D15" s="5">
        <v>2010</v>
      </c>
      <c r="E15" s="5" t="s">
        <v>37</v>
      </c>
      <c r="F15" s="5" t="s">
        <v>29</v>
      </c>
      <c r="G15" s="5" t="s">
        <v>20</v>
      </c>
      <c r="H15" s="5">
        <v>5000</v>
      </c>
      <c r="I15" s="6">
        <v>45016</v>
      </c>
      <c r="J15" s="5"/>
      <c r="K15" s="5"/>
    </row>
    <row r="16" spans="1:12" x14ac:dyDescent="0.25">
      <c r="A16" s="5">
        <f t="shared" si="0"/>
        <v>15</v>
      </c>
      <c r="B16" s="5" t="s">
        <v>11</v>
      </c>
      <c r="C16" s="5">
        <v>22861</v>
      </c>
      <c r="D16" s="5">
        <v>2010</v>
      </c>
      <c r="E16" s="5" t="s">
        <v>37</v>
      </c>
      <c r="F16" s="5" t="s">
        <v>29</v>
      </c>
      <c r="G16" s="5" t="s">
        <v>33</v>
      </c>
      <c r="H16" s="5">
        <v>5000</v>
      </c>
      <c r="I16" s="6">
        <v>45016</v>
      </c>
      <c r="J16" s="5"/>
      <c r="K16" s="5"/>
    </row>
    <row r="17" spans="1:11" x14ac:dyDescent="0.25">
      <c r="A17" s="5">
        <f t="shared" si="0"/>
        <v>16</v>
      </c>
      <c r="B17" s="5" t="s">
        <v>11</v>
      </c>
      <c r="C17" s="5">
        <v>33402</v>
      </c>
      <c r="D17" s="5">
        <v>2010</v>
      </c>
      <c r="E17" s="5" t="s">
        <v>37</v>
      </c>
      <c r="F17" s="5" t="s">
        <v>29</v>
      </c>
      <c r="G17" s="5" t="s">
        <v>32</v>
      </c>
      <c r="H17" s="5">
        <v>5000</v>
      </c>
      <c r="I17" s="6">
        <v>45016</v>
      </c>
      <c r="J17" s="5"/>
      <c r="K17" s="5"/>
    </row>
    <row r="18" spans="1:11" x14ac:dyDescent="0.25">
      <c r="A18" s="5">
        <f t="shared" si="0"/>
        <v>17</v>
      </c>
      <c r="B18" s="5" t="s">
        <v>11</v>
      </c>
      <c r="C18" s="5">
        <v>5281</v>
      </c>
      <c r="D18" s="5">
        <v>2011</v>
      </c>
      <c r="E18" s="5" t="s">
        <v>37</v>
      </c>
      <c r="F18" s="5" t="s">
        <v>29</v>
      </c>
      <c r="G18" s="5" t="s">
        <v>12</v>
      </c>
      <c r="H18" s="5">
        <v>5000</v>
      </c>
      <c r="I18" s="6">
        <v>45016</v>
      </c>
      <c r="J18" s="5"/>
      <c r="K18" s="5"/>
    </row>
    <row r="19" spans="1:11" x14ac:dyDescent="0.25">
      <c r="A19" s="5">
        <f t="shared" si="0"/>
        <v>18</v>
      </c>
      <c r="B19" s="5" t="s">
        <v>11</v>
      </c>
      <c r="C19" s="5">
        <v>9710</v>
      </c>
      <c r="D19" s="5">
        <v>2011</v>
      </c>
      <c r="E19" s="5" t="s">
        <v>37</v>
      </c>
      <c r="F19" s="5" t="s">
        <v>29</v>
      </c>
      <c r="G19" s="5" t="s">
        <v>45</v>
      </c>
      <c r="H19" s="5">
        <v>5000</v>
      </c>
      <c r="I19" s="6">
        <v>45016</v>
      </c>
      <c r="J19" s="5"/>
      <c r="K19" s="5"/>
    </row>
    <row r="20" spans="1:11" x14ac:dyDescent="0.25">
      <c r="A20" s="5">
        <f t="shared" si="0"/>
        <v>19</v>
      </c>
      <c r="B20" s="5" t="s">
        <v>11</v>
      </c>
      <c r="C20" s="5">
        <v>22221</v>
      </c>
      <c r="D20" s="5">
        <v>2011</v>
      </c>
      <c r="E20" s="5" t="s">
        <v>37</v>
      </c>
      <c r="F20" s="5" t="s">
        <v>29</v>
      </c>
      <c r="G20" s="5" t="s">
        <v>42</v>
      </c>
      <c r="H20" s="5">
        <v>5000</v>
      </c>
      <c r="I20" s="6">
        <v>45016</v>
      </c>
      <c r="J20" s="5"/>
      <c r="K20" s="5"/>
    </row>
    <row r="21" spans="1:11" x14ac:dyDescent="0.25">
      <c r="A21" s="5">
        <f t="shared" si="0"/>
        <v>20</v>
      </c>
      <c r="B21" s="5" t="s">
        <v>11</v>
      </c>
      <c r="C21" s="5">
        <v>22245</v>
      </c>
      <c r="D21" s="5">
        <v>2011</v>
      </c>
      <c r="E21" s="5" t="s">
        <v>37</v>
      </c>
      <c r="F21" s="5" t="s">
        <v>29</v>
      </c>
      <c r="G21" s="5" t="s">
        <v>42</v>
      </c>
      <c r="H21" s="5">
        <v>5000</v>
      </c>
      <c r="I21" s="6">
        <v>45016</v>
      </c>
      <c r="J21" s="5"/>
      <c r="K21" s="5"/>
    </row>
    <row r="22" spans="1:11" x14ac:dyDescent="0.25">
      <c r="A22" s="5">
        <f t="shared" si="0"/>
        <v>21</v>
      </c>
      <c r="B22" s="5" t="s">
        <v>11</v>
      </c>
      <c r="C22" s="5">
        <v>25140</v>
      </c>
      <c r="D22" s="5">
        <v>2011</v>
      </c>
      <c r="E22" s="5" t="s">
        <v>37</v>
      </c>
      <c r="F22" s="5" t="s">
        <v>29</v>
      </c>
      <c r="G22" s="5" t="s">
        <v>16</v>
      </c>
      <c r="H22" s="5">
        <v>5000</v>
      </c>
      <c r="I22" s="6">
        <v>45016</v>
      </c>
      <c r="J22" s="5"/>
      <c r="K22" s="5"/>
    </row>
    <row r="23" spans="1:11" x14ac:dyDescent="0.25">
      <c r="A23" s="5">
        <f t="shared" si="0"/>
        <v>22</v>
      </c>
      <c r="B23" s="5" t="s">
        <v>11</v>
      </c>
      <c r="C23" s="5">
        <v>27178</v>
      </c>
      <c r="D23" s="5">
        <v>2011</v>
      </c>
      <c r="E23" s="5" t="s">
        <v>37</v>
      </c>
      <c r="F23" s="5" t="s">
        <v>29</v>
      </c>
      <c r="G23" s="5" t="s">
        <v>17</v>
      </c>
      <c r="H23" s="5">
        <v>5000</v>
      </c>
      <c r="I23" s="6">
        <v>45016</v>
      </c>
      <c r="J23" s="5"/>
      <c r="K23" s="5"/>
    </row>
    <row r="24" spans="1:11" x14ac:dyDescent="0.25">
      <c r="A24" s="5">
        <f t="shared" si="0"/>
        <v>23</v>
      </c>
      <c r="B24" s="5" t="s">
        <v>11</v>
      </c>
      <c r="C24" s="5">
        <v>28548</v>
      </c>
      <c r="D24" s="5">
        <v>2011</v>
      </c>
      <c r="E24" s="5" t="s">
        <v>37</v>
      </c>
      <c r="F24" s="5" t="s">
        <v>29</v>
      </c>
      <c r="G24" s="5" t="s">
        <v>21</v>
      </c>
      <c r="H24" s="5">
        <v>5000</v>
      </c>
      <c r="I24" s="6">
        <v>45016</v>
      </c>
      <c r="J24" s="5"/>
      <c r="K24" s="5"/>
    </row>
    <row r="25" spans="1:11" x14ac:dyDescent="0.25">
      <c r="A25" s="5">
        <f t="shared" si="0"/>
        <v>24</v>
      </c>
      <c r="B25" s="5" t="s">
        <v>11</v>
      </c>
      <c r="C25" s="5">
        <v>4100</v>
      </c>
      <c r="D25" s="5">
        <v>2014</v>
      </c>
      <c r="E25" s="5" t="s">
        <v>37</v>
      </c>
      <c r="F25" s="5" t="s">
        <v>29</v>
      </c>
      <c r="G25" s="5" t="s">
        <v>42</v>
      </c>
      <c r="H25" s="5">
        <v>5000</v>
      </c>
      <c r="I25" s="6">
        <v>45016</v>
      </c>
      <c r="J25" s="5"/>
      <c r="K25" s="5"/>
    </row>
    <row r="26" spans="1:11" x14ac:dyDescent="0.25">
      <c r="A26" s="5">
        <f t="shared" si="0"/>
        <v>25</v>
      </c>
      <c r="B26" s="5" t="s">
        <v>39</v>
      </c>
      <c r="C26" s="5">
        <v>79</v>
      </c>
      <c r="D26" s="5">
        <v>2018</v>
      </c>
      <c r="E26" s="5" t="s">
        <v>37</v>
      </c>
      <c r="F26" s="5" t="s">
        <v>29</v>
      </c>
      <c r="G26" s="5" t="s">
        <v>20</v>
      </c>
      <c r="H26" s="5">
        <v>5000</v>
      </c>
      <c r="I26" s="6">
        <v>45016</v>
      </c>
      <c r="J26" s="5"/>
      <c r="K26" s="5"/>
    </row>
    <row r="27" spans="1:11" x14ac:dyDescent="0.25">
      <c r="A27" s="5">
        <f t="shared" si="0"/>
        <v>26</v>
      </c>
      <c r="B27" s="5" t="s">
        <v>24</v>
      </c>
      <c r="C27" s="5">
        <v>259</v>
      </c>
      <c r="D27" s="5">
        <v>2020</v>
      </c>
      <c r="E27" s="5" t="s">
        <v>37</v>
      </c>
      <c r="F27" s="5" t="s">
        <v>29</v>
      </c>
      <c r="G27" s="5" t="s">
        <v>32</v>
      </c>
      <c r="H27" s="5">
        <v>5000</v>
      </c>
      <c r="I27" s="6">
        <v>45016</v>
      </c>
      <c r="J27" s="5"/>
      <c r="K27" s="5"/>
    </row>
    <row r="28" spans="1:11" x14ac:dyDescent="0.25">
      <c r="A28" s="5">
        <f t="shared" si="0"/>
        <v>27</v>
      </c>
      <c r="B28" s="5" t="s">
        <v>11</v>
      </c>
      <c r="C28" s="5">
        <v>6815</v>
      </c>
      <c r="D28" s="5">
        <v>2020</v>
      </c>
      <c r="E28" s="5" t="s">
        <v>37</v>
      </c>
      <c r="F28" s="5" t="s">
        <v>29</v>
      </c>
      <c r="G28" s="5" t="s">
        <v>15</v>
      </c>
      <c r="H28" s="5">
        <v>5000</v>
      </c>
      <c r="I28" s="6">
        <v>45016</v>
      </c>
      <c r="J28" s="5"/>
      <c r="K28" s="5"/>
    </row>
    <row r="29" spans="1:11" x14ac:dyDescent="0.25">
      <c r="A29" s="5">
        <f t="shared" si="0"/>
        <v>28</v>
      </c>
      <c r="B29" s="5" t="s">
        <v>24</v>
      </c>
      <c r="C29" s="5">
        <v>1297</v>
      </c>
      <c r="D29" s="5">
        <v>2021</v>
      </c>
      <c r="E29" s="5" t="s">
        <v>37</v>
      </c>
      <c r="F29" s="5" t="s">
        <v>29</v>
      </c>
      <c r="G29" s="5" t="s">
        <v>19</v>
      </c>
      <c r="H29" s="5">
        <v>5000</v>
      </c>
      <c r="I29" s="6">
        <v>45016</v>
      </c>
      <c r="J29" s="5"/>
      <c r="K29" s="5"/>
    </row>
    <row r="30" spans="1:11" x14ac:dyDescent="0.25">
      <c r="A30" s="5">
        <f t="shared" si="0"/>
        <v>29</v>
      </c>
      <c r="B30" s="5" t="s">
        <v>11</v>
      </c>
      <c r="C30" s="5">
        <v>1681</v>
      </c>
      <c r="D30" s="5">
        <v>2021</v>
      </c>
      <c r="E30" s="5" t="s">
        <v>37</v>
      </c>
      <c r="F30" s="5" t="s">
        <v>29</v>
      </c>
      <c r="G30" s="5" t="s">
        <v>18</v>
      </c>
      <c r="H30" s="5">
        <v>5000</v>
      </c>
      <c r="I30" s="6">
        <v>45016</v>
      </c>
      <c r="J30" s="5"/>
      <c r="K30" s="5"/>
    </row>
    <row r="31" spans="1:11" x14ac:dyDescent="0.25">
      <c r="A31" s="5">
        <f t="shared" si="0"/>
        <v>30</v>
      </c>
      <c r="B31" s="5" t="s">
        <v>11</v>
      </c>
      <c r="C31" s="5">
        <v>5293</v>
      </c>
      <c r="D31" s="5">
        <v>2021</v>
      </c>
      <c r="E31" s="5" t="s">
        <v>37</v>
      </c>
      <c r="F31" s="5" t="s">
        <v>29</v>
      </c>
      <c r="G31" s="5" t="s">
        <v>17</v>
      </c>
      <c r="H31" s="5">
        <v>5000</v>
      </c>
      <c r="I31" s="6">
        <v>45016</v>
      </c>
      <c r="J31" s="5"/>
      <c r="K31" s="5"/>
    </row>
    <row r="32" spans="1:11" x14ac:dyDescent="0.25">
      <c r="A32" s="5">
        <f t="shared" si="0"/>
        <v>31</v>
      </c>
      <c r="B32" s="5" t="s">
        <v>11</v>
      </c>
      <c r="C32" s="5">
        <v>7087</v>
      </c>
      <c r="D32" s="5">
        <v>2021</v>
      </c>
      <c r="E32" s="5" t="s">
        <v>37</v>
      </c>
      <c r="F32" s="5" t="s">
        <v>29</v>
      </c>
      <c r="G32" s="5" t="s">
        <v>46</v>
      </c>
      <c r="H32" s="5">
        <v>5000</v>
      </c>
      <c r="I32" s="6">
        <v>45016</v>
      </c>
      <c r="J32" s="5"/>
      <c r="K32" s="5"/>
    </row>
    <row r="33" spans="1:11" x14ac:dyDescent="0.25">
      <c r="A33" s="5">
        <f t="shared" si="0"/>
        <v>32</v>
      </c>
      <c r="B33" s="5" t="s">
        <v>11</v>
      </c>
      <c r="C33" s="5">
        <v>7090</v>
      </c>
      <c r="D33" s="5">
        <v>2021</v>
      </c>
      <c r="E33" s="5" t="s">
        <v>37</v>
      </c>
      <c r="F33" s="5" t="s">
        <v>29</v>
      </c>
      <c r="G33" s="5" t="s">
        <v>12</v>
      </c>
      <c r="H33" s="5">
        <v>5000</v>
      </c>
      <c r="I33" s="6">
        <v>45016</v>
      </c>
      <c r="J33" s="5"/>
      <c r="K33" s="5"/>
    </row>
    <row r="34" spans="1:11" x14ac:dyDescent="0.25">
      <c r="A34" s="5">
        <f t="shared" si="0"/>
        <v>33</v>
      </c>
      <c r="B34" s="5" t="s">
        <v>11</v>
      </c>
      <c r="C34" s="5">
        <v>14972</v>
      </c>
      <c r="D34" s="5">
        <v>2021</v>
      </c>
      <c r="E34" s="5" t="s">
        <v>37</v>
      </c>
      <c r="F34" s="5" t="s">
        <v>29</v>
      </c>
      <c r="G34" s="5" t="s">
        <v>19</v>
      </c>
      <c r="H34" s="5">
        <v>5000</v>
      </c>
      <c r="I34" s="6">
        <v>45016</v>
      </c>
      <c r="J34" s="5"/>
      <c r="K34" s="5"/>
    </row>
    <row r="35" spans="1:11" x14ac:dyDescent="0.25">
      <c r="A35" s="5">
        <f t="shared" si="0"/>
        <v>34</v>
      </c>
      <c r="B35" s="5" t="s">
        <v>11</v>
      </c>
      <c r="C35" s="5">
        <v>20388</v>
      </c>
      <c r="D35" s="5">
        <v>2021</v>
      </c>
      <c r="E35" s="5" t="s">
        <v>37</v>
      </c>
      <c r="F35" s="5" t="s">
        <v>23</v>
      </c>
      <c r="G35" s="5" t="s">
        <v>20</v>
      </c>
      <c r="H35" s="5">
        <v>10000</v>
      </c>
      <c r="I35" s="6">
        <v>45016</v>
      </c>
      <c r="J35" s="5"/>
      <c r="K35" s="5"/>
    </row>
    <row r="36" spans="1:11" x14ac:dyDescent="0.25">
      <c r="A36" s="5">
        <f t="shared" si="0"/>
        <v>35</v>
      </c>
      <c r="B36" s="5" t="s">
        <v>11</v>
      </c>
      <c r="C36" s="5">
        <v>26448</v>
      </c>
      <c r="D36" s="5">
        <v>2021</v>
      </c>
      <c r="E36" s="5" t="s">
        <v>37</v>
      </c>
      <c r="F36" s="5" t="s">
        <v>22</v>
      </c>
      <c r="G36" s="5" t="s">
        <v>15</v>
      </c>
      <c r="H36" s="5">
        <v>10000</v>
      </c>
      <c r="I36" s="6">
        <v>45016</v>
      </c>
      <c r="J36" s="5"/>
      <c r="K36" s="5"/>
    </row>
    <row r="37" spans="1:11" x14ac:dyDescent="0.25">
      <c r="A37" s="5">
        <f t="shared" si="0"/>
        <v>36</v>
      </c>
      <c r="B37" s="5" t="s">
        <v>11</v>
      </c>
      <c r="C37" s="5">
        <v>29524</v>
      </c>
      <c r="D37" s="5">
        <v>2021</v>
      </c>
      <c r="E37" s="5" t="s">
        <v>37</v>
      </c>
      <c r="F37" s="5" t="s">
        <v>22</v>
      </c>
      <c r="G37" s="5" t="s">
        <v>27</v>
      </c>
      <c r="H37" s="5">
        <v>10000</v>
      </c>
      <c r="I37" s="6">
        <v>45016</v>
      </c>
      <c r="J37" s="5"/>
      <c r="K37" s="5"/>
    </row>
    <row r="38" spans="1:11" x14ac:dyDescent="0.25">
      <c r="A38" s="5">
        <f t="shared" si="0"/>
        <v>37</v>
      </c>
      <c r="B38" s="5" t="s">
        <v>24</v>
      </c>
      <c r="C38" s="5">
        <v>1747</v>
      </c>
      <c r="D38" s="5">
        <v>2022</v>
      </c>
      <c r="E38" s="5" t="s">
        <v>37</v>
      </c>
      <c r="F38" s="5" t="s">
        <v>29</v>
      </c>
      <c r="G38" s="5" t="s">
        <v>14</v>
      </c>
      <c r="H38" s="5">
        <v>5000</v>
      </c>
      <c r="I38" s="6">
        <v>45016</v>
      </c>
      <c r="J38" s="5"/>
      <c r="K38" s="5"/>
    </row>
    <row r="39" spans="1:11" x14ac:dyDescent="0.25">
      <c r="A39" s="5">
        <f t="shared" si="0"/>
        <v>38</v>
      </c>
      <c r="B39" s="5" t="s">
        <v>24</v>
      </c>
      <c r="C39" s="5">
        <v>1834</v>
      </c>
      <c r="D39" s="5">
        <v>2022</v>
      </c>
      <c r="E39" s="5" t="s">
        <v>37</v>
      </c>
      <c r="F39" s="5" t="s">
        <v>29</v>
      </c>
      <c r="G39" s="5" t="s">
        <v>14</v>
      </c>
      <c r="H39" s="5">
        <v>5000</v>
      </c>
      <c r="I39" s="6">
        <v>45016</v>
      </c>
      <c r="J39" s="5"/>
      <c r="K39" s="5"/>
    </row>
    <row r="40" spans="1:11" x14ac:dyDescent="0.25">
      <c r="A40" s="5">
        <f t="shared" si="0"/>
        <v>39</v>
      </c>
      <c r="B40" s="5" t="s">
        <v>24</v>
      </c>
      <c r="C40" s="5">
        <v>1835</v>
      </c>
      <c r="D40" s="5">
        <v>2022</v>
      </c>
      <c r="E40" s="5" t="s">
        <v>37</v>
      </c>
      <c r="F40" s="5" t="s">
        <v>29</v>
      </c>
      <c r="G40" s="5" t="s">
        <v>14</v>
      </c>
      <c r="H40" s="5">
        <v>5000</v>
      </c>
      <c r="I40" s="6">
        <v>45016</v>
      </c>
      <c r="J40" s="5"/>
      <c r="K40" s="5"/>
    </row>
    <row r="41" spans="1:11" x14ac:dyDescent="0.25">
      <c r="A41" s="5">
        <f t="shared" si="0"/>
        <v>40</v>
      </c>
      <c r="B41" s="5" t="s">
        <v>11</v>
      </c>
      <c r="C41" s="5">
        <v>10518</v>
      </c>
      <c r="D41" s="5">
        <v>2022</v>
      </c>
      <c r="E41" s="5" t="s">
        <v>37</v>
      </c>
      <c r="F41" s="5" t="s">
        <v>23</v>
      </c>
      <c r="G41" s="5" t="s">
        <v>33</v>
      </c>
      <c r="H41" s="5">
        <v>10000</v>
      </c>
      <c r="I41" s="6">
        <v>45016</v>
      </c>
      <c r="J41" s="5"/>
      <c r="K41" s="5"/>
    </row>
    <row r="42" spans="1:11" x14ac:dyDescent="0.25">
      <c r="A42" s="5">
        <f t="shared" si="0"/>
        <v>41</v>
      </c>
      <c r="B42" s="5" t="s">
        <v>11</v>
      </c>
      <c r="C42" s="5">
        <v>11542</v>
      </c>
      <c r="D42" s="5">
        <v>2022</v>
      </c>
      <c r="E42" s="5" t="s">
        <v>37</v>
      </c>
      <c r="F42" s="5" t="s">
        <v>29</v>
      </c>
      <c r="G42" s="5" t="s">
        <v>13</v>
      </c>
      <c r="H42" s="5">
        <v>5000</v>
      </c>
      <c r="I42" s="6">
        <v>45016</v>
      </c>
      <c r="J42" s="5"/>
      <c r="K42" s="5"/>
    </row>
    <row r="43" spans="1:11" x14ac:dyDescent="0.25">
      <c r="A43" s="5">
        <f t="shared" si="0"/>
        <v>42</v>
      </c>
      <c r="B43" s="5" t="s">
        <v>11</v>
      </c>
      <c r="C43" s="5">
        <v>15569</v>
      </c>
      <c r="D43" s="5">
        <v>2022</v>
      </c>
      <c r="E43" s="5" t="s">
        <v>37</v>
      </c>
      <c r="F43" s="5" t="s">
        <v>29</v>
      </c>
      <c r="G43" s="5" t="s">
        <v>18</v>
      </c>
      <c r="H43" s="5">
        <v>5000</v>
      </c>
      <c r="I43" s="6">
        <v>45016</v>
      </c>
      <c r="J43" s="5"/>
      <c r="K43" s="5"/>
    </row>
    <row r="44" spans="1:11" x14ac:dyDescent="0.25">
      <c r="A44" s="5">
        <f t="shared" si="0"/>
        <v>43</v>
      </c>
      <c r="B44" s="5" t="s">
        <v>11</v>
      </c>
      <c r="C44" s="5">
        <v>26163</v>
      </c>
      <c r="D44" s="5">
        <v>2022</v>
      </c>
      <c r="E44" s="5" t="s">
        <v>37</v>
      </c>
      <c r="F44" s="5" t="s">
        <v>22</v>
      </c>
      <c r="G44" s="5" t="s">
        <v>21</v>
      </c>
      <c r="H44" s="5">
        <v>10000</v>
      </c>
      <c r="I44" s="6">
        <v>45016</v>
      </c>
      <c r="J44" s="5"/>
      <c r="K44" s="5"/>
    </row>
    <row r="45" spans="1:11" x14ac:dyDescent="0.25">
      <c r="A45" s="5">
        <f t="shared" si="0"/>
        <v>44</v>
      </c>
      <c r="B45" s="5" t="s">
        <v>11</v>
      </c>
      <c r="C45" s="5">
        <v>31932</v>
      </c>
      <c r="D45" s="5">
        <v>2022</v>
      </c>
      <c r="E45" s="5" t="s">
        <v>37</v>
      </c>
      <c r="F45" s="5" t="s">
        <v>29</v>
      </c>
      <c r="G45" s="5" t="s">
        <v>13</v>
      </c>
      <c r="H45" s="5">
        <v>5000</v>
      </c>
      <c r="I45" s="6">
        <v>45016</v>
      </c>
      <c r="J45" s="5"/>
      <c r="K45" s="5"/>
    </row>
    <row r="46" spans="1:11" x14ac:dyDescent="0.25">
      <c r="A46" s="5">
        <f t="shared" si="0"/>
        <v>45</v>
      </c>
      <c r="B46" s="5" t="s">
        <v>11</v>
      </c>
      <c r="C46" s="5">
        <v>44516</v>
      </c>
      <c r="D46" s="5">
        <v>2022</v>
      </c>
      <c r="E46" s="5" t="s">
        <v>37</v>
      </c>
      <c r="F46" s="5" t="s">
        <v>29</v>
      </c>
      <c r="G46" s="5" t="s">
        <v>21</v>
      </c>
      <c r="H46" s="5">
        <v>5000</v>
      </c>
      <c r="I46" s="6">
        <v>45016</v>
      </c>
      <c r="J46" s="5"/>
      <c r="K46" s="5"/>
    </row>
    <row r="47" spans="1:11" x14ac:dyDescent="0.25">
      <c r="A47" s="5">
        <f t="shared" si="0"/>
        <v>46</v>
      </c>
      <c r="B47" s="5" t="s">
        <v>11</v>
      </c>
      <c r="C47" s="5">
        <v>45755</v>
      </c>
      <c r="D47" s="5">
        <v>2022</v>
      </c>
      <c r="E47" s="5" t="s">
        <v>37</v>
      </c>
      <c r="F47" s="5" t="s">
        <v>23</v>
      </c>
      <c r="G47" s="5" t="s">
        <v>27</v>
      </c>
      <c r="H47" s="5">
        <v>10000</v>
      </c>
      <c r="I47" s="6">
        <v>45016</v>
      </c>
      <c r="J47" s="5"/>
      <c r="K47" s="5"/>
    </row>
    <row r="48" spans="1:11" x14ac:dyDescent="0.25">
      <c r="A48" s="5">
        <f t="shared" si="0"/>
        <v>47</v>
      </c>
      <c r="B48" s="5" t="s">
        <v>40</v>
      </c>
      <c r="C48" s="5">
        <v>151</v>
      </c>
      <c r="D48" s="5">
        <v>2023</v>
      </c>
      <c r="E48" s="5" t="s">
        <v>37</v>
      </c>
      <c r="F48" s="5" t="s">
        <v>30</v>
      </c>
      <c r="G48" s="5" t="s">
        <v>26</v>
      </c>
      <c r="H48" s="5">
        <v>2500</v>
      </c>
      <c r="I48" s="6">
        <v>45016</v>
      </c>
      <c r="J48" s="5"/>
      <c r="K48" s="5"/>
    </row>
    <row r="49" spans="1:11" x14ac:dyDescent="0.25">
      <c r="A49" s="5">
        <f t="shared" si="0"/>
        <v>48</v>
      </c>
      <c r="B49" s="5" t="s">
        <v>11</v>
      </c>
      <c r="C49" s="5">
        <v>846</v>
      </c>
      <c r="D49" s="5">
        <v>2023</v>
      </c>
      <c r="E49" s="5" t="s">
        <v>37</v>
      </c>
      <c r="F49" s="5" t="s">
        <v>23</v>
      </c>
      <c r="G49" s="5" t="s">
        <v>32</v>
      </c>
      <c r="H49" s="5">
        <v>10000</v>
      </c>
      <c r="I49" s="6">
        <v>45016</v>
      </c>
      <c r="J49" s="5"/>
      <c r="K49" s="5"/>
    </row>
    <row r="50" spans="1:11" x14ac:dyDescent="0.25">
      <c r="A50" s="5">
        <f t="shared" si="0"/>
        <v>49</v>
      </c>
      <c r="B50" s="5" t="s">
        <v>11</v>
      </c>
      <c r="C50" s="5">
        <v>957</v>
      </c>
      <c r="D50" s="5">
        <v>2023</v>
      </c>
      <c r="E50" s="5" t="s">
        <v>37</v>
      </c>
      <c r="F50" s="5" t="s">
        <v>22</v>
      </c>
      <c r="G50" s="5" t="s">
        <v>34</v>
      </c>
      <c r="H50" s="5">
        <v>10000</v>
      </c>
      <c r="I50" s="6">
        <v>45016</v>
      </c>
      <c r="J50" s="5"/>
      <c r="K50" s="5"/>
    </row>
    <row r="51" spans="1:11" x14ac:dyDescent="0.25">
      <c r="A51" s="5">
        <f t="shared" si="0"/>
        <v>50</v>
      </c>
      <c r="B51" s="5" t="s">
        <v>11</v>
      </c>
      <c r="C51" s="5">
        <v>1322</v>
      </c>
      <c r="D51" s="5">
        <v>2023</v>
      </c>
      <c r="E51" s="5" t="s">
        <v>37</v>
      </c>
      <c r="F51" s="5" t="s">
        <v>23</v>
      </c>
      <c r="G51" s="5" t="s">
        <v>18</v>
      </c>
      <c r="H51" s="5">
        <v>10000</v>
      </c>
      <c r="I51" s="6">
        <v>45016</v>
      </c>
      <c r="J51" s="5"/>
      <c r="K51" s="5"/>
    </row>
    <row r="52" spans="1:11" x14ac:dyDescent="0.25">
      <c r="A52" s="5">
        <f t="shared" si="0"/>
        <v>51</v>
      </c>
      <c r="B52" s="5" t="s">
        <v>11</v>
      </c>
      <c r="C52" s="5">
        <v>1846</v>
      </c>
      <c r="D52" s="5">
        <v>2023</v>
      </c>
      <c r="E52" s="5" t="s">
        <v>37</v>
      </c>
      <c r="F52" s="5" t="s">
        <v>23</v>
      </c>
      <c r="G52" s="5" t="s">
        <v>25</v>
      </c>
      <c r="H52" s="5">
        <v>10000</v>
      </c>
      <c r="I52" s="6">
        <v>45016</v>
      </c>
      <c r="J52" s="5"/>
      <c r="K52" s="5"/>
    </row>
    <row r="53" spans="1:11" x14ac:dyDescent="0.25">
      <c r="A53" s="5">
        <f t="shared" si="0"/>
        <v>52</v>
      </c>
      <c r="B53" s="5" t="s">
        <v>11</v>
      </c>
      <c r="C53" s="5">
        <v>1850</v>
      </c>
      <c r="D53" s="5">
        <v>2023</v>
      </c>
      <c r="E53" s="5" t="s">
        <v>37</v>
      </c>
      <c r="F53" s="5" t="s">
        <v>23</v>
      </c>
      <c r="G53" s="5" t="s">
        <v>13</v>
      </c>
      <c r="H53" s="5">
        <v>10000</v>
      </c>
      <c r="I53" s="6">
        <v>45016</v>
      </c>
      <c r="J53" s="5"/>
      <c r="K53" s="5"/>
    </row>
    <row r="54" spans="1:11" x14ac:dyDescent="0.25">
      <c r="A54" s="5">
        <f t="shared" si="0"/>
        <v>53</v>
      </c>
      <c r="B54" s="5" t="s">
        <v>11</v>
      </c>
      <c r="C54" s="5">
        <v>2013</v>
      </c>
      <c r="D54" s="5">
        <v>2023</v>
      </c>
      <c r="E54" s="5" t="s">
        <v>37</v>
      </c>
      <c r="F54" s="5" t="s">
        <v>30</v>
      </c>
      <c r="G54" s="5" t="s">
        <v>14</v>
      </c>
      <c r="H54" s="5">
        <v>2500</v>
      </c>
      <c r="I54" s="6">
        <v>45016</v>
      </c>
      <c r="J54" s="5"/>
      <c r="K54" s="5"/>
    </row>
    <row r="55" spans="1:11" x14ac:dyDescent="0.25">
      <c r="A55" s="5">
        <f t="shared" si="0"/>
        <v>54</v>
      </c>
      <c r="B55" s="5" t="s">
        <v>11</v>
      </c>
      <c r="C55" s="5">
        <v>2454</v>
      </c>
      <c r="D55" s="5">
        <v>2023</v>
      </c>
      <c r="E55" s="5" t="s">
        <v>37</v>
      </c>
      <c r="F55" s="5" t="s">
        <v>23</v>
      </c>
      <c r="G55" s="5" t="s">
        <v>15</v>
      </c>
      <c r="H55" s="5">
        <v>10000</v>
      </c>
      <c r="I55" s="6">
        <v>45016</v>
      </c>
      <c r="J55" s="5"/>
      <c r="K55" s="5"/>
    </row>
    <row r="56" spans="1:11" x14ac:dyDescent="0.25">
      <c r="A56" s="5">
        <f t="shared" si="0"/>
        <v>55</v>
      </c>
      <c r="B56" s="5" t="s">
        <v>11</v>
      </c>
      <c r="C56" s="5">
        <v>2662</v>
      </c>
      <c r="D56" s="5">
        <v>2023</v>
      </c>
      <c r="E56" s="5" t="s">
        <v>37</v>
      </c>
      <c r="F56" s="5" t="s">
        <v>22</v>
      </c>
      <c r="G56" s="5" t="s">
        <v>13</v>
      </c>
      <c r="H56" s="5">
        <v>10000</v>
      </c>
      <c r="I56" s="6">
        <v>45016</v>
      </c>
      <c r="J56" s="5"/>
      <c r="K56" s="5"/>
    </row>
    <row r="57" spans="1:11" x14ac:dyDescent="0.25">
      <c r="A57" s="5">
        <f t="shared" si="0"/>
        <v>56</v>
      </c>
      <c r="B57" s="5" t="s">
        <v>11</v>
      </c>
      <c r="C57" s="5">
        <v>2762</v>
      </c>
      <c r="D57" s="5">
        <v>2023</v>
      </c>
      <c r="E57" s="5" t="s">
        <v>37</v>
      </c>
      <c r="F57" s="5" t="s">
        <v>22</v>
      </c>
      <c r="G57" s="5" t="s">
        <v>21</v>
      </c>
      <c r="H57" s="5">
        <v>10000</v>
      </c>
      <c r="I57" s="6">
        <v>45016</v>
      </c>
      <c r="J57" s="5"/>
      <c r="K57" s="5"/>
    </row>
    <row r="58" spans="1:11" x14ac:dyDescent="0.25">
      <c r="A58" s="5">
        <f t="shared" si="0"/>
        <v>57</v>
      </c>
      <c r="B58" s="5" t="s">
        <v>11</v>
      </c>
      <c r="C58" s="5">
        <v>3106</v>
      </c>
      <c r="D58" s="5">
        <v>2023</v>
      </c>
      <c r="E58" s="5" t="s">
        <v>37</v>
      </c>
      <c r="F58" s="5" t="s">
        <v>23</v>
      </c>
      <c r="G58" s="5" t="s">
        <v>32</v>
      </c>
      <c r="H58" s="5">
        <v>10000</v>
      </c>
      <c r="I58" s="6">
        <v>45016</v>
      </c>
      <c r="J58" s="5"/>
      <c r="K58" s="5"/>
    </row>
    <row r="59" spans="1:11" x14ac:dyDescent="0.25">
      <c r="A59" s="5">
        <f t="shared" si="0"/>
        <v>58</v>
      </c>
      <c r="B59" s="5" t="s">
        <v>11</v>
      </c>
      <c r="C59" s="5">
        <v>3210</v>
      </c>
      <c r="D59" s="5">
        <v>2023</v>
      </c>
      <c r="E59" s="5" t="s">
        <v>37</v>
      </c>
      <c r="F59" s="5" t="s">
        <v>23</v>
      </c>
      <c r="G59" s="5" t="s">
        <v>13</v>
      </c>
      <c r="H59" s="5">
        <v>10000</v>
      </c>
      <c r="I59" s="6">
        <v>45016</v>
      </c>
      <c r="J59" s="5"/>
      <c r="K59" s="5"/>
    </row>
    <row r="60" spans="1:11" x14ac:dyDescent="0.25">
      <c r="A60" s="5">
        <f t="shared" si="0"/>
        <v>59</v>
      </c>
      <c r="B60" s="5" t="s">
        <v>11</v>
      </c>
      <c r="C60" s="5">
        <v>3282</v>
      </c>
      <c r="D60" s="5">
        <v>2023</v>
      </c>
      <c r="E60" s="5" t="s">
        <v>37</v>
      </c>
      <c r="F60" s="5" t="s">
        <v>22</v>
      </c>
      <c r="G60" s="5" t="s">
        <v>14</v>
      </c>
      <c r="H60" s="5">
        <v>10000</v>
      </c>
      <c r="I60" s="6">
        <v>45016</v>
      </c>
      <c r="J60" s="5"/>
      <c r="K60" s="5"/>
    </row>
    <row r="61" spans="1:11" x14ac:dyDescent="0.25">
      <c r="A61" s="5">
        <f t="shared" si="0"/>
        <v>60</v>
      </c>
      <c r="B61" s="5" t="s">
        <v>11</v>
      </c>
      <c r="C61" s="5">
        <v>3339</v>
      </c>
      <c r="D61" s="5">
        <v>2023</v>
      </c>
      <c r="E61" s="5" t="s">
        <v>37</v>
      </c>
      <c r="F61" s="5" t="s">
        <v>23</v>
      </c>
      <c r="G61" s="5" t="s">
        <v>25</v>
      </c>
      <c r="H61" s="5">
        <v>10000</v>
      </c>
      <c r="I61" s="6">
        <v>45016</v>
      </c>
      <c r="J61" s="5"/>
      <c r="K61" s="5"/>
    </row>
    <row r="62" spans="1:11" x14ac:dyDescent="0.25">
      <c r="A62" s="5">
        <f t="shared" si="0"/>
        <v>61</v>
      </c>
      <c r="B62" s="5" t="s">
        <v>11</v>
      </c>
      <c r="C62" s="5">
        <v>3534</v>
      </c>
      <c r="D62" s="5">
        <v>2023</v>
      </c>
      <c r="E62" s="5" t="s">
        <v>37</v>
      </c>
      <c r="F62" s="5" t="s">
        <v>23</v>
      </c>
      <c r="G62" s="5" t="s">
        <v>32</v>
      </c>
      <c r="H62" s="5">
        <v>10000</v>
      </c>
      <c r="I62" s="6">
        <v>45016</v>
      </c>
      <c r="J62" s="5"/>
      <c r="K62" s="5"/>
    </row>
    <row r="63" spans="1:11" x14ac:dyDescent="0.25">
      <c r="A63" s="5">
        <f t="shared" si="0"/>
        <v>62</v>
      </c>
      <c r="B63" s="5" t="s">
        <v>11</v>
      </c>
      <c r="C63" s="5">
        <v>3730</v>
      </c>
      <c r="D63" s="5">
        <v>2023</v>
      </c>
      <c r="E63" s="5" t="s">
        <v>37</v>
      </c>
      <c r="F63" s="5" t="s">
        <v>23</v>
      </c>
      <c r="G63" s="5" t="s">
        <v>26</v>
      </c>
      <c r="H63" s="5">
        <v>10000</v>
      </c>
      <c r="I63" s="6">
        <v>45016</v>
      </c>
      <c r="J63" s="5"/>
      <c r="K63" s="5"/>
    </row>
    <row r="64" spans="1:11" x14ac:dyDescent="0.25">
      <c r="A64" s="5">
        <f t="shared" si="0"/>
        <v>63</v>
      </c>
      <c r="B64" s="5" t="s">
        <v>11</v>
      </c>
      <c r="C64" s="5">
        <v>3880</v>
      </c>
      <c r="D64" s="5">
        <v>2023</v>
      </c>
      <c r="E64" s="5" t="s">
        <v>37</v>
      </c>
      <c r="F64" s="5" t="s">
        <v>22</v>
      </c>
      <c r="G64" s="5" t="s">
        <v>19</v>
      </c>
      <c r="H64" s="5">
        <v>10000</v>
      </c>
      <c r="I64" s="6">
        <v>45016</v>
      </c>
      <c r="J64" s="5"/>
      <c r="K64" s="5"/>
    </row>
    <row r="65" spans="1:11" x14ac:dyDescent="0.25">
      <c r="A65" s="5">
        <f t="shared" si="0"/>
        <v>64</v>
      </c>
      <c r="B65" s="5" t="s">
        <v>11</v>
      </c>
      <c r="C65" s="5">
        <v>3880</v>
      </c>
      <c r="D65" s="5">
        <v>2023</v>
      </c>
      <c r="E65" s="5" t="s">
        <v>37</v>
      </c>
      <c r="F65" s="5" t="s">
        <v>30</v>
      </c>
      <c r="G65" s="5" t="s">
        <v>19</v>
      </c>
      <c r="H65" s="5">
        <v>2500</v>
      </c>
      <c r="I65" s="6">
        <v>45016</v>
      </c>
      <c r="J65" s="5"/>
      <c r="K65" s="5"/>
    </row>
    <row r="66" spans="1:11" x14ac:dyDescent="0.25">
      <c r="A66" s="5">
        <f t="shared" si="0"/>
        <v>65</v>
      </c>
      <c r="B66" s="5" t="s">
        <v>11</v>
      </c>
      <c r="C66" s="5">
        <v>4002</v>
      </c>
      <c r="D66" s="5">
        <v>2023</v>
      </c>
      <c r="E66" s="5" t="s">
        <v>37</v>
      </c>
      <c r="F66" s="5" t="s">
        <v>23</v>
      </c>
      <c r="G66" s="5" t="s">
        <v>32</v>
      </c>
      <c r="H66" s="5">
        <v>10000</v>
      </c>
      <c r="I66" s="6">
        <v>45016</v>
      </c>
      <c r="J66" s="5"/>
      <c r="K66" s="5"/>
    </row>
    <row r="67" spans="1:11" x14ac:dyDescent="0.25">
      <c r="A67" s="5">
        <f t="shared" si="0"/>
        <v>66</v>
      </c>
      <c r="B67" s="5" t="s">
        <v>11</v>
      </c>
      <c r="C67" s="5">
        <v>4857</v>
      </c>
      <c r="D67" s="5">
        <v>2023</v>
      </c>
      <c r="E67" s="5" t="s">
        <v>37</v>
      </c>
      <c r="F67" s="5" t="s">
        <v>22</v>
      </c>
      <c r="G67" s="5" t="s">
        <v>21</v>
      </c>
      <c r="H67" s="5">
        <v>10000</v>
      </c>
      <c r="I67" s="6">
        <v>45016</v>
      </c>
      <c r="J67" s="5"/>
      <c r="K67" s="5"/>
    </row>
    <row r="68" spans="1:11" x14ac:dyDescent="0.25">
      <c r="A68" s="5">
        <f t="shared" ref="A68:A131" si="1">A67+1</f>
        <v>67</v>
      </c>
      <c r="B68" s="5" t="s">
        <v>11</v>
      </c>
      <c r="C68" s="5">
        <v>5396</v>
      </c>
      <c r="D68" s="5">
        <v>2023</v>
      </c>
      <c r="E68" s="5" t="s">
        <v>37</v>
      </c>
      <c r="F68" s="5" t="s">
        <v>22</v>
      </c>
      <c r="G68" s="5" t="s">
        <v>17</v>
      </c>
      <c r="H68" s="5">
        <v>10000</v>
      </c>
      <c r="I68" s="6">
        <v>45016</v>
      </c>
      <c r="J68" s="5"/>
      <c r="K68" s="5"/>
    </row>
    <row r="69" spans="1:11" x14ac:dyDescent="0.25">
      <c r="A69" s="5">
        <f t="shared" si="1"/>
        <v>68</v>
      </c>
      <c r="B69" s="5" t="s">
        <v>11</v>
      </c>
      <c r="C69" s="5">
        <v>5822</v>
      </c>
      <c r="D69" s="5">
        <v>2023</v>
      </c>
      <c r="E69" s="5" t="s">
        <v>37</v>
      </c>
      <c r="F69" s="5" t="s">
        <v>30</v>
      </c>
      <c r="G69" s="5" t="s">
        <v>15</v>
      </c>
      <c r="H69" s="5">
        <v>2500</v>
      </c>
      <c r="I69" s="6">
        <v>45016</v>
      </c>
      <c r="J69" s="5"/>
      <c r="K69" s="5"/>
    </row>
    <row r="70" spans="1:11" x14ac:dyDescent="0.25">
      <c r="A70" s="5">
        <f t="shared" si="1"/>
        <v>69</v>
      </c>
      <c r="B70" s="5" t="s">
        <v>11</v>
      </c>
      <c r="C70" s="5">
        <v>5828</v>
      </c>
      <c r="D70" s="5">
        <v>2023</v>
      </c>
      <c r="E70" s="5" t="s">
        <v>37</v>
      </c>
      <c r="F70" s="5" t="s">
        <v>30</v>
      </c>
      <c r="G70" s="5" t="s">
        <v>21</v>
      </c>
      <c r="H70" s="5">
        <v>2500</v>
      </c>
      <c r="I70" s="6">
        <v>45016</v>
      </c>
      <c r="J70" s="5"/>
      <c r="K70" s="5"/>
    </row>
    <row r="71" spans="1:11" x14ac:dyDescent="0.25">
      <c r="A71" s="5">
        <f t="shared" si="1"/>
        <v>70</v>
      </c>
      <c r="B71" s="5" t="s">
        <v>11</v>
      </c>
      <c r="C71" s="5">
        <v>5852</v>
      </c>
      <c r="D71" s="5">
        <v>2023</v>
      </c>
      <c r="E71" s="5" t="s">
        <v>37</v>
      </c>
      <c r="F71" s="5" t="s">
        <v>30</v>
      </c>
      <c r="G71" s="5" t="s">
        <v>19</v>
      </c>
      <c r="H71" s="5">
        <v>2500</v>
      </c>
      <c r="I71" s="6">
        <v>45016</v>
      </c>
      <c r="J71" s="5"/>
      <c r="K71" s="5"/>
    </row>
    <row r="72" spans="1:11" x14ac:dyDescent="0.25">
      <c r="A72" s="5">
        <f t="shared" si="1"/>
        <v>71</v>
      </c>
      <c r="B72" s="5" t="s">
        <v>11</v>
      </c>
      <c r="C72" s="5">
        <v>5858</v>
      </c>
      <c r="D72" s="5">
        <v>2023</v>
      </c>
      <c r="E72" s="5" t="s">
        <v>37</v>
      </c>
      <c r="F72" s="5" t="s">
        <v>23</v>
      </c>
      <c r="G72" s="5" t="s">
        <v>32</v>
      </c>
      <c r="H72" s="5">
        <v>10000</v>
      </c>
      <c r="I72" s="6">
        <v>45016</v>
      </c>
      <c r="J72" s="5"/>
      <c r="K72" s="5"/>
    </row>
    <row r="73" spans="1:11" x14ac:dyDescent="0.25">
      <c r="A73" s="5">
        <f t="shared" si="1"/>
        <v>72</v>
      </c>
      <c r="B73" s="5" t="s">
        <v>11</v>
      </c>
      <c r="C73" s="5">
        <v>5966</v>
      </c>
      <c r="D73" s="5">
        <v>2023</v>
      </c>
      <c r="E73" s="5" t="s">
        <v>37</v>
      </c>
      <c r="F73" s="5" t="s">
        <v>30</v>
      </c>
      <c r="G73" s="5" t="s">
        <v>41</v>
      </c>
      <c r="H73" s="5">
        <v>2500</v>
      </c>
      <c r="I73" s="6">
        <v>45016</v>
      </c>
      <c r="J73" s="5"/>
      <c r="K73" s="5"/>
    </row>
    <row r="74" spans="1:11" x14ac:dyDescent="0.25">
      <c r="A74" s="5">
        <f t="shared" si="1"/>
        <v>73</v>
      </c>
      <c r="B74" s="5" t="s">
        <v>11</v>
      </c>
      <c r="C74" s="5">
        <v>6015</v>
      </c>
      <c r="D74" s="5">
        <v>2023</v>
      </c>
      <c r="E74" s="5" t="s">
        <v>37</v>
      </c>
      <c r="F74" s="5" t="s">
        <v>30</v>
      </c>
      <c r="G74" s="5" t="s">
        <v>16</v>
      </c>
      <c r="H74" s="5">
        <v>2500</v>
      </c>
      <c r="I74" s="6">
        <v>45016</v>
      </c>
      <c r="J74" s="5"/>
      <c r="K74" s="5"/>
    </row>
    <row r="75" spans="1:11" x14ac:dyDescent="0.25">
      <c r="A75" s="5">
        <f t="shared" si="1"/>
        <v>74</v>
      </c>
      <c r="B75" s="5" t="s">
        <v>11</v>
      </c>
      <c r="C75" s="5">
        <v>6149</v>
      </c>
      <c r="D75" s="5">
        <v>2023</v>
      </c>
      <c r="E75" s="5" t="s">
        <v>37</v>
      </c>
      <c r="F75" s="5" t="s">
        <v>30</v>
      </c>
      <c r="G75" s="5" t="s">
        <v>26</v>
      </c>
      <c r="H75" s="5">
        <v>2500</v>
      </c>
      <c r="I75" s="6">
        <v>45016</v>
      </c>
      <c r="J75" s="5"/>
      <c r="K75" s="5"/>
    </row>
    <row r="76" spans="1:11" x14ac:dyDescent="0.25">
      <c r="A76" s="5">
        <f t="shared" si="1"/>
        <v>75</v>
      </c>
      <c r="B76" s="5" t="s">
        <v>11</v>
      </c>
      <c r="C76" s="5">
        <v>6156</v>
      </c>
      <c r="D76" s="5">
        <v>2023</v>
      </c>
      <c r="E76" s="5" t="s">
        <v>37</v>
      </c>
      <c r="F76" s="5" t="s">
        <v>30</v>
      </c>
      <c r="G76" s="5" t="s">
        <v>19</v>
      </c>
      <c r="H76" s="5">
        <v>2500</v>
      </c>
      <c r="I76" s="6">
        <v>45016</v>
      </c>
      <c r="J76" s="5"/>
      <c r="K76" s="5"/>
    </row>
    <row r="77" spans="1:11" x14ac:dyDescent="0.25">
      <c r="A77" s="5">
        <f t="shared" si="1"/>
        <v>76</v>
      </c>
      <c r="B77" s="5" t="s">
        <v>11</v>
      </c>
      <c r="C77" s="5">
        <v>6268</v>
      </c>
      <c r="D77" s="5">
        <v>2023</v>
      </c>
      <c r="E77" s="5" t="s">
        <v>37</v>
      </c>
      <c r="F77" s="5" t="s">
        <v>30</v>
      </c>
      <c r="G77" s="5" t="s">
        <v>19</v>
      </c>
      <c r="H77" s="5">
        <v>2500</v>
      </c>
      <c r="I77" s="6">
        <v>45016</v>
      </c>
      <c r="J77" s="5"/>
      <c r="K77" s="5"/>
    </row>
    <row r="78" spans="1:11" x14ac:dyDescent="0.25">
      <c r="A78" s="5">
        <f t="shared" si="1"/>
        <v>77</v>
      </c>
      <c r="B78" s="5" t="s">
        <v>11</v>
      </c>
      <c r="C78" s="5">
        <v>6269</v>
      </c>
      <c r="D78" s="5">
        <v>2023</v>
      </c>
      <c r="E78" s="5" t="s">
        <v>37</v>
      </c>
      <c r="F78" s="5" t="s">
        <v>30</v>
      </c>
      <c r="G78" s="5" t="s">
        <v>19</v>
      </c>
      <c r="H78" s="5">
        <v>2500</v>
      </c>
      <c r="I78" s="6">
        <v>45016</v>
      </c>
      <c r="J78" s="5"/>
      <c r="K78" s="5"/>
    </row>
    <row r="79" spans="1:11" x14ac:dyDescent="0.25">
      <c r="A79" s="5">
        <f t="shared" si="1"/>
        <v>78</v>
      </c>
      <c r="B79" s="5" t="s">
        <v>11</v>
      </c>
      <c r="C79" s="5">
        <v>6273</v>
      </c>
      <c r="D79" s="5">
        <v>2023</v>
      </c>
      <c r="E79" s="5" t="s">
        <v>37</v>
      </c>
      <c r="F79" s="5" t="s">
        <v>30</v>
      </c>
      <c r="G79" s="5" t="s">
        <v>19</v>
      </c>
      <c r="H79" s="5">
        <v>2500</v>
      </c>
      <c r="I79" s="6">
        <v>45016</v>
      </c>
      <c r="J79" s="5"/>
      <c r="K79" s="5"/>
    </row>
    <row r="80" spans="1:11" x14ac:dyDescent="0.25">
      <c r="A80" s="5">
        <f t="shared" si="1"/>
        <v>79</v>
      </c>
      <c r="B80" s="5" t="s">
        <v>11</v>
      </c>
      <c r="C80" s="5">
        <v>6315</v>
      </c>
      <c r="D80" s="5">
        <v>2023</v>
      </c>
      <c r="E80" s="5" t="s">
        <v>37</v>
      </c>
      <c r="F80" s="5" t="s">
        <v>30</v>
      </c>
      <c r="G80" s="5" t="s">
        <v>19</v>
      </c>
      <c r="H80" s="5">
        <v>2500</v>
      </c>
      <c r="I80" s="6">
        <v>45016</v>
      </c>
      <c r="J80" s="5"/>
      <c r="K80" s="5"/>
    </row>
    <row r="81" spans="1:11" x14ac:dyDescent="0.25">
      <c r="A81" s="5">
        <f t="shared" si="1"/>
        <v>80</v>
      </c>
      <c r="B81" s="5" t="s">
        <v>11</v>
      </c>
      <c r="C81" s="5">
        <v>6320</v>
      </c>
      <c r="D81" s="5">
        <v>2023</v>
      </c>
      <c r="E81" s="5" t="s">
        <v>37</v>
      </c>
      <c r="F81" s="5" t="s">
        <v>30</v>
      </c>
      <c r="G81" s="5" t="s">
        <v>19</v>
      </c>
      <c r="H81" s="5">
        <v>2500</v>
      </c>
      <c r="I81" s="6">
        <v>45016</v>
      </c>
      <c r="J81" s="5"/>
      <c r="K81" s="5"/>
    </row>
    <row r="82" spans="1:11" x14ac:dyDescent="0.25">
      <c r="A82" s="5">
        <f t="shared" si="1"/>
        <v>81</v>
      </c>
      <c r="B82" s="5" t="s">
        <v>11</v>
      </c>
      <c r="C82" s="5">
        <v>6335</v>
      </c>
      <c r="D82" s="5">
        <v>2023</v>
      </c>
      <c r="E82" s="5" t="s">
        <v>37</v>
      </c>
      <c r="F82" s="5" t="s">
        <v>30</v>
      </c>
      <c r="G82" s="5" t="s">
        <v>27</v>
      </c>
      <c r="H82" s="5">
        <v>2500</v>
      </c>
      <c r="I82" s="6">
        <v>45016</v>
      </c>
      <c r="J82" s="5"/>
      <c r="K82" s="5"/>
    </row>
    <row r="83" spans="1:11" x14ac:dyDescent="0.25">
      <c r="A83" s="5">
        <f t="shared" si="1"/>
        <v>82</v>
      </c>
      <c r="B83" s="5" t="s">
        <v>11</v>
      </c>
      <c r="C83" s="5">
        <v>6429</v>
      </c>
      <c r="D83" s="5">
        <v>2023</v>
      </c>
      <c r="E83" s="5" t="s">
        <v>37</v>
      </c>
      <c r="F83" s="5" t="s">
        <v>30</v>
      </c>
      <c r="G83" s="5" t="s">
        <v>19</v>
      </c>
      <c r="H83" s="5">
        <v>2500</v>
      </c>
      <c r="I83" s="6">
        <v>45016</v>
      </c>
      <c r="J83" s="5"/>
      <c r="K83" s="5"/>
    </row>
    <row r="84" spans="1:11" x14ac:dyDescent="0.25">
      <c r="A84" s="5">
        <f t="shared" si="1"/>
        <v>83</v>
      </c>
      <c r="B84" s="5" t="s">
        <v>11</v>
      </c>
      <c r="C84" s="5">
        <v>6437</v>
      </c>
      <c r="D84" s="5">
        <v>2023</v>
      </c>
      <c r="E84" s="5" t="s">
        <v>37</v>
      </c>
      <c r="F84" s="5" t="s">
        <v>30</v>
      </c>
      <c r="G84" s="5" t="s">
        <v>17</v>
      </c>
      <c r="H84" s="5">
        <v>2500</v>
      </c>
      <c r="I84" s="6">
        <v>45016</v>
      </c>
      <c r="J84" s="5"/>
      <c r="K84" s="5"/>
    </row>
    <row r="85" spans="1:11" x14ac:dyDescent="0.25">
      <c r="A85" s="5">
        <f t="shared" si="1"/>
        <v>84</v>
      </c>
      <c r="B85" s="5" t="s">
        <v>11</v>
      </c>
      <c r="C85" s="5">
        <v>6467</v>
      </c>
      <c r="D85" s="5">
        <v>2023</v>
      </c>
      <c r="E85" s="5" t="s">
        <v>37</v>
      </c>
      <c r="F85" s="5" t="s">
        <v>30</v>
      </c>
      <c r="G85" s="5" t="s">
        <v>13</v>
      </c>
      <c r="H85" s="5">
        <v>2500</v>
      </c>
      <c r="I85" s="6">
        <v>45016</v>
      </c>
      <c r="J85" s="5"/>
      <c r="K85" s="5"/>
    </row>
    <row r="86" spans="1:11" x14ac:dyDescent="0.25">
      <c r="A86" s="5">
        <f t="shared" si="1"/>
        <v>85</v>
      </c>
      <c r="B86" s="5" t="s">
        <v>11</v>
      </c>
      <c r="C86" s="5">
        <v>6478</v>
      </c>
      <c r="D86" s="5">
        <v>2023</v>
      </c>
      <c r="E86" s="5" t="s">
        <v>37</v>
      </c>
      <c r="F86" s="5" t="s">
        <v>30</v>
      </c>
      <c r="G86" s="5" t="s">
        <v>13</v>
      </c>
      <c r="H86" s="5">
        <v>2500</v>
      </c>
      <c r="I86" s="6">
        <v>45016</v>
      </c>
      <c r="J86" s="5"/>
      <c r="K86" s="5"/>
    </row>
    <row r="87" spans="1:11" x14ac:dyDescent="0.25">
      <c r="A87" s="5">
        <f t="shared" si="1"/>
        <v>86</v>
      </c>
      <c r="B87" s="5" t="s">
        <v>11</v>
      </c>
      <c r="C87" s="5">
        <v>6582</v>
      </c>
      <c r="D87" s="5">
        <v>2023</v>
      </c>
      <c r="E87" s="5" t="s">
        <v>37</v>
      </c>
      <c r="F87" s="5" t="s">
        <v>30</v>
      </c>
      <c r="G87" s="5" t="s">
        <v>19</v>
      </c>
      <c r="H87" s="5">
        <v>2500</v>
      </c>
      <c r="I87" s="6">
        <v>45016</v>
      </c>
      <c r="J87" s="5"/>
      <c r="K87" s="5"/>
    </row>
    <row r="88" spans="1:11" x14ac:dyDescent="0.25">
      <c r="A88" s="5">
        <f t="shared" si="1"/>
        <v>87</v>
      </c>
      <c r="B88" s="5" t="s">
        <v>11</v>
      </c>
      <c r="C88" s="5">
        <v>6617</v>
      </c>
      <c r="D88" s="5">
        <v>2023</v>
      </c>
      <c r="E88" s="5" t="s">
        <v>37</v>
      </c>
      <c r="F88" s="5" t="s">
        <v>30</v>
      </c>
      <c r="G88" s="5" t="s">
        <v>15</v>
      </c>
      <c r="H88" s="5">
        <v>2500</v>
      </c>
      <c r="I88" s="6">
        <v>45016</v>
      </c>
      <c r="J88" s="5"/>
      <c r="K88" s="5"/>
    </row>
    <row r="89" spans="1:11" x14ac:dyDescent="0.25">
      <c r="A89" s="5">
        <f t="shared" si="1"/>
        <v>88</v>
      </c>
      <c r="B89" s="5" t="s">
        <v>11</v>
      </c>
      <c r="C89" s="5">
        <v>6646</v>
      </c>
      <c r="D89" s="5">
        <v>2023</v>
      </c>
      <c r="E89" s="5" t="s">
        <v>37</v>
      </c>
      <c r="F89" s="5" t="s">
        <v>30</v>
      </c>
      <c r="G89" s="5" t="s">
        <v>19</v>
      </c>
      <c r="H89" s="5">
        <v>2500</v>
      </c>
      <c r="I89" s="6">
        <v>45016</v>
      </c>
      <c r="J89" s="5"/>
      <c r="K89" s="5"/>
    </row>
    <row r="90" spans="1:11" x14ac:dyDescent="0.25">
      <c r="A90" s="5">
        <f t="shared" si="1"/>
        <v>89</v>
      </c>
      <c r="B90" s="5" t="s">
        <v>11</v>
      </c>
      <c r="C90" s="5">
        <v>6675</v>
      </c>
      <c r="D90" s="5">
        <v>2023</v>
      </c>
      <c r="E90" s="5" t="s">
        <v>37</v>
      </c>
      <c r="F90" s="5" t="s">
        <v>30</v>
      </c>
      <c r="G90" s="5" t="s">
        <v>19</v>
      </c>
      <c r="H90" s="5">
        <v>2500</v>
      </c>
      <c r="I90" s="6">
        <v>45016</v>
      </c>
      <c r="J90" s="5"/>
      <c r="K90" s="5"/>
    </row>
    <row r="91" spans="1:11" x14ac:dyDescent="0.25">
      <c r="A91" s="5">
        <f t="shared" si="1"/>
        <v>90</v>
      </c>
      <c r="B91" s="5" t="s">
        <v>11</v>
      </c>
      <c r="C91" s="5">
        <v>6690</v>
      </c>
      <c r="D91" s="5">
        <v>2023</v>
      </c>
      <c r="E91" s="5" t="s">
        <v>37</v>
      </c>
      <c r="F91" s="5" t="s">
        <v>30</v>
      </c>
      <c r="G91" s="5" t="s">
        <v>15</v>
      </c>
      <c r="H91" s="5">
        <v>2500</v>
      </c>
      <c r="I91" s="6">
        <v>45016</v>
      </c>
      <c r="J91" s="5"/>
      <c r="K91" s="5"/>
    </row>
    <row r="92" spans="1:11" x14ac:dyDescent="0.25">
      <c r="A92" s="5">
        <f t="shared" si="1"/>
        <v>91</v>
      </c>
      <c r="B92" s="5" t="s">
        <v>11</v>
      </c>
      <c r="C92" s="5">
        <v>6771</v>
      </c>
      <c r="D92" s="5">
        <v>2023</v>
      </c>
      <c r="E92" s="5" t="s">
        <v>37</v>
      </c>
      <c r="F92" s="5" t="s">
        <v>30</v>
      </c>
      <c r="G92" s="5" t="s">
        <v>34</v>
      </c>
      <c r="H92" s="5">
        <v>2500</v>
      </c>
      <c r="I92" s="6">
        <v>45016</v>
      </c>
      <c r="J92" s="5"/>
      <c r="K92" s="5"/>
    </row>
    <row r="93" spans="1:11" x14ac:dyDescent="0.25">
      <c r="A93" s="5">
        <f t="shared" si="1"/>
        <v>92</v>
      </c>
      <c r="B93" s="5" t="s">
        <v>11</v>
      </c>
      <c r="C93" s="5">
        <v>6843</v>
      </c>
      <c r="D93" s="5">
        <v>2023</v>
      </c>
      <c r="E93" s="5" t="s">
        <v>37</v>
      </c>
      <c r="F93" s="5" t="s">
        <v>30</v>
      </c>
      <c r="G93" s="5" t="s">
        <v>19</v>
      </c>
      <c r="H93" s="5">
        <v>2500</v>
      </c>
      <c r="I93" s="6">
        <v>45016</v>
      </c>
      <c r="J93" s="5"/>
      <c r="K93" s="5"/>
    </row>
    <row r="94" spans="1:11" x14ac:dyDescent="0.25">
      <c r="A94" s="5">
        <f t="shared" si="1"/>
        <v>93</v>
      </c>
      <c r="B94" s="5" t="s">
        <v>11</v>
      </c>
      <c r="C94" s="5">
        <v>6902</v>
      </c>
      <c r="D94" s="5">
        <v>2023</v>
      </c>
      <c r="E94" s="5" t="s">
        <v>37</v>
      </c>
      <c r="F94" s="5" t="s">
        <v>30</v>
      </c>
      <c r="G94" s="5" t="s">
        <v>19</v>
      </c>
      <c r="H94" s="5">
        <v>2500</v>
      </c>
      <c r="I94" s="6">
        <v>45016</v>
      </c>
      <c r="J94" s="5"/>
      <c r="K94" s="5"/>
    </row>
    <row r="95" spans="1:11" x14ac:dyDescent="0.25">
      <c r="A95" s="5">
        <f t="shared" si="1"/>
        <v>94</v>
      </c>
      <c r="B95" s="5" t="s">
        <v>11</v>
      </c>
      <c r="C95" s="5">
        <v>6995</v>
      </c>
      <c r="D95" s="5">
        <v>2023</v>
      </c>
      <c r="E95" s="5" t="s">
        <v>37</v>
      </c>
      <c r="F95" s="5" t="s">
        <v>30</v>
      </c>
      <c r="G95" s="5" t="s">
        <v>19</v>
      </c>
      <c r="H95" s="5">
        <v>2500</v>
      </c>
      <c r="I95" s="6">
        <v>45016</v>
      </c>
      <c r="J95" s="5"/>
      <c r="K95" s="5"/>
    </row>
    <row r="96" spans="1:11" x14ac:dyDescent="0.25">
      <c r="A96" s="5">
        <f t="shared" si="1"/>
        <v>95</v>
      </c>
      <c r="B96" s="5" t="s">
        <v>11</v>
      </c>
      <c r="C96" s="5">
        <v>7000</v>
      </c>
      <c r="D96" s="5">
        <v>2023</v>
      </c>
      <c r="E96" s="5" t="s">
        <v>37</v>
      </c>
      <c r="F96" s="5" t="s">
        <v>30</v>
      </c>
      <c r="G96" s="5" t="s">
        <v>19</v>
      </c>
      <c r="H96" s="5">
        <v>2500</v>
      </c>
      <c r="I96" s="6">
        <v>45016</v>
      </c>
      <c r="J96" s="5"/>
      <c r="K96" s="5"/>
    </row>
    <row r="97" spans="1:11" x14ac:dyDescent="0.25">
      <c r="A97" s="5">
        <f t="shared" si="1"/>
        <v>96</v>
      </c>
      <c r="B97" s="5" t="s">
        <v>11</v>
      </c>
      <c r="C97" s="5">
        <v>7002</v>
      </c>
      <c r="D97" s="5">
        <v>2023</v>
      </c>
      <c r="E97" s="5" t="s">
        <v>37</v>
      </c>
      <c r="F97" s="5" t="s">
        <v>30</v>
      </c>
      <c r="G97" s="5" t="s">
        <v>19</v>
      </c>
      <c r="H97" s="5">
        <v>2500</v>
      </c>
      <c r="I97" s="6">
        <v>45016</v>
      </c>
      <c r="J97" s="5"/>
      <c r="K97" s="5"/>
    </row>
    <row r="98" spans="1:11" x14ac:dyDescent="0.25">
      <c r="A98" s="5">
        <f t="shared" si="1"/>
        <v>97</v>
      </c>
      <c r="B98" s="5" t="s">
        <v>11</v>
      </c>
      <c r="C98" s="5">
        <v>7003</v>
      </c>
      <c r="D98" s="5">
        <v>2023</v>
      </c>
      <c r="E98" s="5" t="s">
        <v>37</v>
      </c>
      <c r="F98" s="5" t="s">
        <v>30</v>
      </c>
      <c r="G98" s="5" t="s">
        <v>19</v>
      </c>
      <c r="H98" s="5">
        <v>2500</v>
      </c>
      <c r="I98" s="6">
        <v>45016</v>
      </c>
      <c r="J98" s="5"/>
      <c r="K98" s="5"/>
    </row>
    <row r="99" spans="1:11" x14ac:dyDescent="0.25">
      <c r="A99" s="5">
        <f t="shared" si="1"/>
        <v>98</v>
      </c>
      <c r="B99" s="5" t="s">
        <v>11</v>
      </c>
      <c r="C99" s="5">
        <v>7021</v>
      </c>
      <c r="D99" s="5">
        <v>2023</v>
      </c>
      <c r="E99" s="5" t="s">
        <v>37</v>
      </c>
      <c r="F99" s="5" t="s">
        <v>30</v>
      </c>
      <c r="G99" s="5" t="s">
        <v>19</v>
      </c>
      <c r="H99" s="5">
        <v>2500</v>
      </c>
      <c r="I99" s="6">
        <v>45016</v>
      </c>
      <c r="J99" s="5"/>
      <c r="K99" s="5"/>
    </row>
    <row r="100" spans="1:11" x14ac:dyDescent="0.25">
      <c r="A100" s="5">
        <f t="shared" si="1"/>
        <v>99</v>
      </c>
      <c r="B100" s="5" t="s">
        <v>11</v>
      </c>
      <c r="C100" s="5">
        <v>7025</v>
      </c>
      <c r="D100" s="5">
        <v>2023</v>
      </c>
      <c r="E100" s="5" t="s">
        <v>37</v>
      </c>
      <c r="F100" s="5" t="s">
        <v>30</v>
      </c>
      <c r="G100" s="5" t="s">
        <v>19</v>
      </c>
      <c r="H100" s="5">
        <v>2500</v>
      </c>
      <c r="I100" s="6">
        <v>45016</v>
      </c>
      <c r="J100" s="5"/>
      <c r="K100" s="5"/>
    </row>
    <row r="101" spans="1:11" x14ac:dyDescent="0.25">
      <c r="A101" s="5">
        <f t="shared" si="1"/>
        <v>100</v>
      </c>
      <c r="B101" s="5" t="s">
        <v>11</v>
      </c>
      <c r="C101" s="5">
        <v>7057</v>
      </c>
      <c r="D101" s="5">
        <v>2023</v>
      </c>
      <c r="E101" s="5" t="s">
        <v>37</v>
      </c>
      <c r="F101" s="5" t="s">
        <v>30</v>
      </c>
      <c r="G101" s="5" t="s">
        <v>19</v>
      </c>
      <c r="H101" s="5">
        <v>2500</v>
      </c>
      <c r="I101" s="6">
        <v>45016</v>
      </c>
      <c r="J101" s="5"/>
      <c r="K101" s="5"/>
    </row>
    <row r="102" spans="1:11" x14ac:dyDescent="0.25">
      <c r="A102" s="5">
        <f t="shared" si="1"/>
        <v>101</v>
      </c>
      <c r="B102" s="5" t="s">
        <v>11</v>
      </c>
      <c r="C102" s="5">
        <v>7071</v>
      </c>
      <c r="D102" s="5">
        <v>2023</v>
      </c>
      <c r="E102" s="5" t="s">
        <v>37</v>
      </c>
      <c r="F102" s="5" t="s">
        <v>30</v>
      </c>
      <c r="G102" s="5" t="s">
        <v>19</v>
      </c>
      <c r="H102" s="5">
        <v>2500</v>
      </c>
      <c r="I102" s="6">
        <v>45016</v>
      </c>
      <c r="J102" s="5"/>
      <c r="K102" s="5"/>
    </row>
    <row r="103" spans="1:11" x14ac:dyDescent="0.25">
      <c r="A103" s="5">
        <f t="shared" si="1"/>
        <v>102</v>
      </c>
      <c r="B103" s="5" t="s">
        <v>11</v>
      </c>
      <c r="C103" s="5">
        <v>7076</v>
      </c>
      <c r="D103" s="5">
        <v>2023</v>
      </c>
      <c r="E103" s="5" t="s">
        <v>37</v>
      </c>
      <c r="F103" s="5" t="s">
        <v>30</v>
      </c>
      <c r="G103" s="5" t="s">
        <v>20</v>
      </c>
      <c r="H103" s="5">
        <v>2500</v>
      </c>
      <c r="I103" s="6">
        <v>45016</v>
      </c>
      <c r="J103" s="5"/>
      <c r="K103" s="5"/>
    </row>
    <row r="104" spans="1:11" x14ac:dyDescent="0.25">
      <c r="A104" s="5">
        <f t="shared" si="1"/>
        <v>103</v>
      </c>
      <c r="B104" s="5" t="s">
        <v>11</v>
      </c>
      <c r="C104" s="5">
        <v>7170</v>
      </c>
      <c r="D104" s="5">
        <v>2023</v>
      </c>
      <c r="E104" s="5" t="s">
        <v>37</v>
      </c>
      <c r="F104" s="5" t="s">
        <v>30</v>
      </c>
      <c r="G104" s="5" t="s">
        <v>19</v>
      </c>
      <c r="H104" s="5">
        <v>2500</v>
      </c>
      <c r="I104" s="6">
        <v>45016</v>
      </c>
      <c r="J104" s="5"/>
      <c r="K104" s="5"/>
    </row>
    <row r="105" spans="1:11" x14ac:dyDescent="0.25">
      <c r="A105" s="5">
        <f t="shared" si="1"/>
        <v>104</v>
      </c>
      <c r="B105" s="5" t="s">
        <v>11</v>
      </c>
      <c r="C105" s="5">
        <v>7173</v>
      </c>
      <c r="D105" s="5">
        <v>2023</v>
      </c>
      <c r="E105" s="5" t="s">
        <v>37</v>
      </c>
      <c r="F105" s="5" t="s">
        <v>30</v>
      </c>
      <c r="G105" s="5" t="s">
        <v>19</v>
      </c>
      <c r="H105" s="5">
        <v>2500</v>
      </c>
      <c r="I105" s="6">
        <v>45016</v>
      </c>
      <c r="J105" s="5"/>
      <c r="K105" s="5"/>
    </row>
    <row r="106" spans="1:11" x14ac:dyDescent="0.25">
      <c r="A106" s="5">
        <f t="shared" si="1"/>
        <v>105</v>
      </c>
      <c r="B106" s="5" t="s">
        <v>11</v>
      </c>
      <c r="C106" s="5">
        <v>7231</v>
      </c>
      <c r="D106" s="5">
        <v>2023</v>
      </c>
      <c r="E106" s="5" t="s">
        <v>37</v>
      </c>
      <c r="F106" s="5" t="s">
        <v>30</v>
      </c>
      <c r="G106" s="5" t="s">
        <v>19</v>
      </c>
      <c r="H106" s="5">
        <v>2500</v>
      </c>
      <c r="I106" s="6">
        <v>45016</v>
      </c>
      <c r="J106" s="5"/>
      <c r="K106" s="5"/>
    </row>
    <row r="107" spans="1:11" x14ac:dyDescent="0.25">
      <c r="A107" s="5">
        <f t="shared" si="1"/>
        <v>106</v>
      </c>
      <c r="B107" s="5" t="s">
        <v>11</v>
      </c>
      <c r="C107" s="5">
        <v>7381</v>
      </c>
      <c r="D107" s="5">
        <v>2023</v>
      </c>
      <c r="E107" s="5" t="s">
        <v>37</v>
      </c>
      <c r="F107" s="5" t="s">
        <v>30</v>
      </c>
      <c r="G107" s="5" t="s">
        <v>16</v>
      </c>
      <c r="H107" s="5">
        <v>2500</v>
      </c>
      <c r="I107" s="6">
        <v>45016</v>
      </c>
      <c r="J107" s="5"/>
      <c r="K107" s="5"/>
    </row>
    <row r="108" spans="1:11" x14ac:dyDescent="0.25">
      <c r="A108" s="5">
        <f t="shared" si="1"/>
        <v>107</v>
      </c>
      <c r="B108" s="5" t="s">
        <v>11</v>
      </c>
      <c r="C108" s="5">
        <v>7578</v>
      </c>
      <c r="D108" s="5">
        <v>2023</v>
      </c>
      <c r="E108" s="5" t="s">
        <v>37</v>
      </c>
      <c r="F108" s="5" t="s">
        <v>30</v>
      </c>
      <c r="G108" s="5" t="s">
        <v>15</v>
      </c>
      <c r="H108" s="5">
        <v>2500</v>
      </c>
      <c r="I108" s="6">
        <v>45016</v>
      </c>
      <c r="J108" s="5"/>
      <c r="K108" s="5"/>
    </row>
    <row r="109" spans="1:11" x14ac:dyDescent="0.25">
      <c r="A109" s="5">
        <f t="shared" si="1"/>
        <v>108</v>
      </c>
      <c r="B109" s="5" t="s">
        <v>11</v>
      </c>
      <c r="C109" s="5">
        <v>7623</v>
      </c>
      <c r="D109" s="5">
        <v>2023</v>
      </c>
      <c r="E109" s="5" t="s">
        <v>37</v>
      </c>
      <c r="F109" s="5" t="s">
        <v>30</v>
      </c>
      <c r="G109" s="5" t="s">
        <v>12</v>
      </c>
      <c r="H109" s="5">
        <v>2500</v>
      </c>
      <c r="I109" s="6">
        <v>45016</v>
      </c>
      <c r="J109" s="5"/>
      <c r="K109" s="5"/>
    </row>
    <row r="110" spans="1:11" x14ac:dyDescent="0.25">
      <c r="A110" s="5">
        <f t="shared" si="1"/>
        <v>109</v>
      </c>
      <c r="B110" s="5" t="s">
        <v>11</v>
      </c>
      <c r="C110" s="5">
        <v>7681</v>
      </c>
      <c r="D110" s="5">
        <v>2023</v>
      </c>
      <c r="E110" s="5" t="s">
        <v>37</v>
      </c>
      <c r="F110" s="5" t="s">
        <v>30</v>
      </c>
      <c r="G110" s="5" t="s">
        <v>19</v>
      </c>
      <c r="H110" s="5">
        <v>2500</v>
      </c>
      <c r="I110" s="6">
        <v>45016</v>
      </c>
      <c r="J110" s="5"/>
      <c r="K110" s="5"/>
    </row>
    <row r="111" spans="1:11" x14ac:dyDescent="0.25">
      <c r="A111" s="5">
        <f t="shared" si="1"/>
        <v>110</v>
      </c>
      <c r="B111" s="5" t="s">
        <v>11</v>
      </c>
      <c r="C111" s="5">
        <v>7752</v>
      </c>
      <c r="D111" s="5">
        <v>2023</v>
      </c>
      <c r="E111" s="5" t="s">
        <v>37</v>
      </c>
      <c r="F111" s="5" t="s">
        <v>30</v>
      </c>
      <c r="G111" s="5" t="s">
        <v>19</v>
      </c>
      <c r="H111" s="5">
        <v>2500</v>
      </c>
      <c r="I111" s="6">
        <v>45016</v>
      </c>
      <c r="J111" s="5"/>
      <c r="K111" s="5"/>
    </row>
    <row r="112" spans="1:11" x14ac:dyDescent="0.25">
      <c r="A112" s="5">
        <f t="shared" si="1"/>
        <v>111</v>
      </c>
      <c r="B112" s="5" t="s">
        <v>11</v>
      </c>
      <c r="C112" s="5">
        <v>7831</v>
      </c>
      <c r="D112" s="5">
        <v>2023</v>
      </c>
      <c r="E112" s="5" t="s">
        <v>37</v>
      </c>
      <c r="F112" s="5" t="s">
        <v>30</v>
      </c>
      <c r="G112" s="5" t="s">
        <v>15</v>
      </c>
      <c r="H112" s="5">
        <v>2500</v>
      </c>
      <c r="I112" s="6">
        <v>45016</v>
      </c>
      <c r="J112" s="5"/>
      <c r="K112" s="5"/>
    </row>
    <row r="113" spans="1:11" x14ac:dyDescent="0.25">
      <c r="A113" s="5">
        <f t="shared" si="1"/>
        <v>112</v>
      </c>
      <c r="B113" s="5" t="s">
        <v>11</v>
      </c>
      <c r="C113" s="5">
        <v>7833</v>
      </c>
      <c r="D113" s="5">
        <v>2023</v>
      </c>
      <c r="E113" s="5" t="s">
        <v>37</v>
      </c>
      <c r="F113" s="5" t="s">
        <v>30</v>
      </c>
      <c r="G113" s="5" t="s">
        <v>19</v>
      </c>
      <c r="H113" s="5">
        <v>2500</v>
      </c>
      <c r="I113" s="6">
        <v>45016</v>
      </c>
      <c r="J113" s="5"/>
      <c r="K113" s="5"/>
    </row>
    <row r="114" spans="1:11" x14ac:dyDescent="0.25">
      <c r="A114" s="5">
        <f t="shared" si="1"/>
        <v>113</v>
      </c>
      <c r="B114" s="5" t="s">
        <v>11</v>
      </c>
      <c r="C114" s="5">
        <v>7841</v>
      </c>
      <c r="D114" s="5">
        <v>2023</v>
      </c>
      <c r="E114" s="5" t="s">
        <v>37</v>
      </c>
      <c r="F114" s="5" t="s">
        <v>30</v>
      </c>
      <c r="G114" s="5" t="s">
        <v>15</v>
      </c>
      <c r="H114" s="5">
        <v>2500</v>
      </c>
      <c r="I114" s="6">
        <v>45016</v>
      </c>
      <c r="J114" s="5"/>
      <c r="K114" s="5"/>
    </row>
    <row r="115" spans="1:11" x14ac:dyDescent="0.25">
      <c r="A115" s="5">
        <f t="shared" si="1"/>
        <v>114</v>
      </c>
      <c r="B115" s="5" t="s">
        <v>11</v>
      </c>
      <c r="C115" s="5">
        <v>7846</v>
      </c>
      <c r="D115" s="5">
        <v>2023</v>
      </c>
      <c r="E115" s="5" t="s">
        <v>37</v>
      </c>
      <c r="F115" s="5" t="s">
        <v>30</v>
      </c>
      <c r="G115" s="5" t="s">
        <v>26</v>
      </c>
      <c r="H115" s="5">
        <v>2500</v>
      </c>
      <c r="I115" s="6">
        <v>45016</v>
      </c>
      <c r="J115" s="5"/>
      <c r="K115" s="5"/>
    </row>
    <row r="116" spans="1:11" x14ac:dyDescent="0.25">
      <c r="A116" s="5">
        <f t="shared" si="1"/>
        <v>115</v>
      </c>
      <c r="B116" s="5" t="s">
        <v>11</v>
      </c>
      <c r="C116" s="5">
        <v>7850</v>
      </c>
      <c r="D116" s="5">
        <v>2023</v>
      </c>
      <c r="E116" s="5" t="s">
        <v>37</v>
      </c>
      <c r="F116" s="5" t="s">
        <v>30</v>
      </c>
      <c r="G116" s="5" t="s">
        <v>19</v>
      </c>
      <c r="H116" s="5">
        <v>2500</v>
      </c>
      <c r="I116" s="6">
        <v>45016</v>
      </c>
      <c r="J116" s="5"/>
      <c r="K116" s="5"/>
    </row>
    <row r="117" spans="1:11" x14ac:dyDescent="0.25">
      <c r="A117" s="5">
        <f t="shared" si="1"/>
        <v>116</v>
      </c>
      <c r="B117" s="5" t="s">
        <v>11</v>
      </c>
      <c r="C117" s="5">
        <v>7855</v>
      </c>
      <c r="D117" s="5">
        <v>2023</v>
      </c>
      <c r="E117" s="5" t="s">
        <v>37</v>
      </c>
      <c r="F117" s="5" t="s">
        <v>30</v>
      </c>
      <c r="G117" s="5" t="s">
        <v>19</v>
      </c>
      <c r="H117" s="5">
        <v>2500</v>
      </c>
      <c r="I117" s="6">
        <v>45016</v>
      </c>
      <c r="J117" s="5"/>
      <c r="K117" s="5"/>
    </row>
    <row r="118" spans="1:11" x14ac:dyDescent="0.25">
      <c r="A118" s="5">
        <f t="shared" si="1"/>
        <v>117</v>
      </c>
      <c r="B118" s="5" t="s">
        <v>11</v>
      </c>
      <c r="C118" s="5">
        <v>7857</v>
      </c>
      <c r="D118" s="5">
        <v>2023</v>
      </c>
      <c r="E118" s="5" t="s">
        <v>37</v>
      </c>
      <c r="F118" s="5" t="s">
        <v>30</v>
      </c>
      <c r="G118" s="5" t="s">
        <v>19</v>
      </c>
      <c r="H118" s="5">
        <v>2500</v>
      </c>
      <c r="I118" s="6">
        <v>45016</v>
      </c>
      <c r="J118" s="5"/>
      <c r="K118" s="5"/>
    </row>
    <row r="119" spans="1:11" x14ac:dyDescent="0.25">
      <c r="A119" s="5">
        <f t="shared" si="1"/>
        <v>118</v>
      </c>
      <c r="B119" s="5" t="s">
        <v>11</v>
      </c>
      <c r="C119" s="5">
        <v>7881</v>
      </c>
      <c r="D119" s="5">
        <v>2023</v>
      </c>
      <c r="E119" s="5" t="s">
        <v>37</v>
      </c>
      <c r="F119" s="5" t="s">
        <v>30</v>
      </c>
      <c r="G119" s="5" t="s">
        <v>15</v>
      </c>
      <c r="H119" s="5">
        <v>2500</v>
      </c>
      <c r="I119" s="6">
        <v>45016</v>
      </c>
      <c r="J119" s="5"/>
      <c r="K119" s="5"/>
    </row>
    <row r="120" spans="1:11" x14ac:dyDescent="0.25">
      <c r="A120" s="5">
        <f t="shared" si="1"/>
        <v>119</v>
      </c>
      <c r="B120" s="5" t="s">
        <v>11</v>
      </c>
      <c r="C120" s="5">
        <v>7896</v>
      </c>
      <c r="D120" s="5">
        <v>2023</v>
      </c>
      <c r="E120" s="5" t="s">
        <v>37</v>
      </c>
      <c r="F120" s="5" t="s">
        <v>30</v>
      </c>
      <c r="G120" s="5" t="s">
        <v>15</v>
      </c>
      <c r="H120" s="5">
        <v>2500</v>
      </c>
      <c r="I120" s="6">
        <v>45016</v>
      </c>
      <c r="J120" s="5"/>
      <c r="K120" s="5"/>
    </row>
    <row r="121" spans="1:11" x14ac:dyDescent="0.25">
      <c r="A121" s="5">
        <f t="shared" si="1"/>
        <v>120</v>
      </c>
      <c r="B121" s="5" t="s">
        <v>11</v>
      </c>
      <c r="C121" s="5">
        <v>7971</v>
      </c>
      <c r="D121" s="5">
        <v>2023</v>
      </c>
      <c r="E121" s="5" t="s">
        <v>37</v>
      </c>
      <c r="F121" s="5" t="s">
        <v>30</v>
      </c>
      <c r="G121" s="5" t="s">
        <v>21</v>
      </c>
      <c r="H121" s="5">
        <v>2500</v>
      </c>
      <c r="I121" s="6">
        <v>45016</v>
      </c>
      <c r="J121" s="5"/>
      <c r="K121" s="5"/>
    </row>
    <row r="122" spans="1:11" x14ac:dyDescent="0.25">
      <c r="A122" s="5">
        <f t="shared" si="1"/>
        <v>121</v>
      </c>
      <c r="B122" s="5" t="s">
        <v>11</v>
      </c>
      <c r="C122" s="5">
        <v>7977</v>
      </c>
      <c r="D122" s="5">
        <v>2023</v>
      </c>
      <c r="E122" s="5" t="s">
        <v>37</v>
      </c>
      <c r="F122" s="5" t="s">
        <v>30</v>
      </c>
      <c r="G122" s="5" t="s">
        <v>15</v>
      </c>
      <c r="H122" s="5">
        <v>2500</v>
      </c>
      <c r="I122" s="6">
        <v>45016</v>
      </c>
      <c r="J122" s="5"/>
      <c r="K122" s="5"/>
    </row>
    <row r="123" spans="1:11" x14ac:dyDescent="0.25">
      <c r="A123" s="5">
        <f t="shared" si="1"/>
        <v>122</v>
      </c>
      <c r="B123" s="5" t="s">
        <v>11</v>
      </c>
      <c r="C123" s="5">
        <v>7981</v>
      </c>
      <c r="D123" s="5">
        <v>2023</v>
      </c>
      <c r="E123" s="5" t="s">
        <v>37</v>
      </c>
      <c r="F123" s="5" t="s">
        <v>30</v>
      </c>
      <c r="G123" s="5" t="s">
        <v>15</v>
      </c>
      <c r="H123" s="5">
        <v>2500</v>
      </c>
      <c r="I123" s="6">
        <v>45016</v>
      </c>
      <c r="J123" s="5"/>
      <c r="K123" s="5"/>
    </row>
    <row r="124" spans="1:11" x14ac:dyDescent="0.25">
      <c r="A124" s="5">
        <f t="shared" si="1"/>
        <v>123</v>
      </c>
      <c r="B124" s="5" t="s">
        <v>11</v>
      </c>
      <c r="C124" s="5">
        <v>7987</v>
      </c>
      <c r="D124" s="5">
        <v>2023</v>
      </c>
      <c r="E124" s="5" t="s">
        <v>37</v>
      </c>
      <c r="F124" s="5" t="s">
        <v>30</v>
      </c>
      <c r="G124" s="5" t="s">
        <v>28</v>
      </c>
      <c r="H124" s="5">
        <v>2500</v>
      </c>
      <c r="I124" s="6">
        <v>45016</v>
      </c>
      <c r="J124" s="5"/>
      <c r="K124" s="5"/>
    </row>
    <row r="125" spans="1:11" x14ac:dyDescent="0.25">
      <c r="A125" s="5">
        <f t="shared" si="1"/>
        <v>124</v>
      </c>
      <c r="B125" s="5" t="s">
        <v>11</v>
      </c>
      <c r="C125" s="5">
        <v>7991</v>
      </c>
      <c r="D125" s="5">
        <v>2023</v>
      </c>
      <c r="E125" s="5" t="s">
        <v>37</v>
      </c>
      <c r="F125" s="5" t="s">
        <v>30</v>
      </c>
      <c r="G125" s="5" t="s">
        <v>19</v>
      </c>
      <c r="H125" s="5">
        <v>2500</v>
      </c>
      <c r="I125" s="6">
        <v>45016</v>
      </c>
      <c r="J125" s="5"/>
      <c r="K125" s="5"/>
    </row>
    <row r="126" spans="1:11" x14ac:dyDescent="0.25">
      <c r="A126" s="5">
        <f t="shared" si="1"/>
        <v>125</v>
      </c>
      <c r="B126" s="5" t="s">
        <v>11</v>
      </c>
      <c r="C126" s="5">
        <v>7999</v>
      </c>
      <c r="D126" s="5">
        <v>2023</v>
      </c>
      <c r="E126" s="5" t="s">
        <v>37</v>
      </c>
      <c r="F126" s="5" t="s">
        <v>30</v>
      </c>
      <c r="G126" s="5" t="s">
        <v>15</v>
      </c>
      <c r="H126" s="5">
        <v>2500</v>
      </c>
      <c r="I126" s="6">
        <v>45016</v>
      </c>
      <c r="J126" s="5"/>
      <c r="K126" s="5"/>
    </row>
    <row r="127" spans="1:11" x14ac:dyDescent="0.25">
      <c r="A127" s="5">
        <f t="shared" si="1"/>
        <v>126</v>
      </c>
      <c r="B127" s="5" t="s">
        <v>11</v>
      </c>
      <c r="C127" s="5">
        <v>8128</v>
      </c>
      <c r="D127" s="5">
        <v>2023</v>
      </c>
      <c r="E127" s="5" t="s">
        <v>37</v>
      </c>
      <c r="F127" s="5" t="s">
        <v>30</v>
      </c>
      <c r="G127" s="5" t="s">
        <v>19</v>
      </c>
      <c r="H127" s="5">
        <v>2500</v>
      </c>
      <c r="I127" s="6">
        <v>45016</v>
      </c>
      <c r="J127" s="5"/>
      <c r="K127" s="5"/>
    </row>
    <row r="128" spans="1:11" x14ac:dyDescent="0.25">
      <c r="A128" s="5">
        <f t="shared" si="1"/>
        <v>127</v>
      </c>
      <c r="B128" s="5" t="s">
        <v>11</v>
      </c>
      <c r="C128" s="5">
        <v>8130</v>
      </c>
      <c r="D128" s="5">
        <v>2023</v>
      </c>
      <c r="E128" s="5" t="s">
        <v>37</v>
      </c>
      <c r="F128" s="5" t="s">
        <v>30</v>
      </c>
      <c r="G128" s="5" t="s">
        <v>19</v>
      </c>
      <c r="H128" s="5">
        <v>2500</v>
      </c>
      <c r="I128" s="6">
        <v>45016</v>
      </c>
      <c r="J128" s="5"/>
      <c r="K128" s="5"/>
    </row>
    <row r="129" spans="1:11" x14ac:dyDescent="0.25">
      <c r="A129" s="5">
        <f t="shared" si="1"/>
        <v>128</v>
      </c>
      <c r="B129" s="5" t="s">
        <v>11</v>
      </c>
      <c r="C129" s="5">
        <v>8131</v>
      </c>
      <c r="D129" s="5">
        <v>2023</v>
      </c>
      <c r="E129" s="5" t="s">
        <v>37</v>
      </c>
      <c r="F129" s="5" t="s">
        <v>30</v>
      </c>
      <c r="G129" s="5" t="s">
        <v>19</v>
      </c>
      <c r="H129" s="5">
        <v>2500</v>
      </c>
      <c r="I129" s="6">
        <v>45016</v>
      </c>
      <c r="J129" s="5"/>
      <c r="K129" s="5"/>
    </row>
    <row r="130" spans="1:11" x14ac:dyDescent="0.25">
      <c r="A130" s="5">
        <f t="shared" si="1"/>
        <v>129</v>
      </c>
      <c r="B130" s="5" t="s">
        <v>11</v>
      </c>
      <c r="C130" s="5">
        <v>8134</v>
      </c>
      <c r="D130" s="5">
        <v>2023</v>
      </c>
      <c r="E130" s="5" t="s">
        <v>37</v>
      </c>
      <c r="F130" s="5" t="s">
        <v>30</v>
      </c>
      <c r="G130" s="5" t="s">
        <v>19</v>
      </c>
      <c r="H130" s="5">
        <v>2500</v>
      </c>
      <c r="I130" s="6">
        <v>45016</v>
      </c>
      <c r="J130" s="5"/>
      <c r="K130" s="5"/>
    </row>
    <row r="131" spans="1:11" x14ac:dyDescent="0.25">
      <c r="A131" s="5">
        <f t="shared" si="1"/>
        <v>130</v>
      </c>
      <c r="B131" s="5" t="s">
        <v>11</v>
      </c>
      <c r="C131" s="5">
        <v>8137</v>
      </c>
      <c r="D131" s="5">
        <v>2023</v>
      </c>
      <c r="E131" s="5" t="s">
        <v>37</v>
      </c>
      <c r="F131" s="5" t="s">
        <v>30</v>
      </c>
      <c r="G131" s="5" t="s">
        <v>19</v>
      </c>
      <c r="H131" s="5">
        <v>2500</v>
      </c>
      <c r="I131" s="6">
        <v>45016</v>
      </c>
      <c r="J131" s="5"/>
      <c r="K131" s="5"/>
    </row>
    <row r="132" spans="1:11" x14ac:dyDescent="0.25">
      <c r="A132" s="5">
        <f t="shared" ref="A132:A144" si="2">A131+1</f>
        <v>131</v>
      </c>
      <c r="B132" s="5" t="s">
        <v>11</v>
      </c>
      <c r="C132" s="5">
        <v>8144</v>
      </c>
      <c r="D132" s="5">
        <v>2023</v>
      </c>
      <c r="E132" s="5" t="s">
        <v>37</v>
      </c>
      <c r="F132" s="5" t="s">
        <v>30</v>
      </c>
      <c r="G132" s="5" t="s">
        <v>19</v>
      </c>
      <c r="H132" s="5">
        <v>2500</v>
      </c>
      <c r="I132" s="6">
        <v>45016</v>
      </c>
      <c r="J132" s="5"/>
      <c r="K132" s="5"/>
    </row>
    <row r="133" spans="1:11" x14ac:dyDescent="0.25">
      <c r="A133" s="5">
        <f t="shared" si="2"/>
        <v>132</v>
      </c>
      <c r="B133" s="5" t="s">
        <v>11</v>
      </c>
      <c r="C133" s="5">
        <v>8145</v>
      </c>
      <c r="D133" s="5">
        <v>2023</v>
      </c>
      <c r="E133" s="5" t="s">
        <v>37</v>
      </c>
      <c r="F133" s="5" t="s">
        <v>30</v>
      </c>
      <c r="G133" s="5" t="s">
        <v>19</v>
      </c>
      <c r="H133" s="5">
        <v>2500</v>
      </c>
      <c r="I133" s="6">
        <v>45016</v>
      </c>
      <c r="J133" s="5"/>
      <c r="K133" s="5"/>
    </row>
    <row r="134" spans="1:11" x14ac:dyDescent="0.25">
      <c r="A134" s="5">
        <f t="shared" si="2"/>
        <v>133</v>
      </c>
      <c r="B134" s="5" t="s">
        <v>11</v>
      </c>
      <c r="C134" s="5">
        <v>8147</v>
      </c>
      <c r="D134" s="5">
        <v>2023</v>
      </c>
      <c r="E134" s="5" t="s">
        <v>37</v>
      </c>
      <c r="F134" s="5" t="s">
        <v>30</v>
      </c>
      <c r="G134" s="5" t="s">
        <v>19</v>
      </c>
      <c r="H134" s="5">
        <v>2500</v>
      </c>
      <c r="I134" s="6">
        <v>45016</v>
      </c>
      <c r="J134" s="5"/>
      <c r="K134" s="5"/>
    </row>
    <row r="135" spans="1:11" x14ac:dyDescent="0.25">
      <c r="A135" s="5">
        <f t="shared" si="2"/>
        <v>134</v>
      </c>
      <c r="B135" s="5" t="s">
        <v>11</v>
      </c>
      <c r="C135" s="5">
        <v>8159</v>
      </c>
      <c r="D135" s="5">
        <v>2023</v>
      </c>
      <c r="E135" s="5" t="s">
        <v>37</v>
      </c>
      <c r="F135" s="5" t="s">
        <v>30</v>
      </c>
      <c r="G135" s="5" t="s">
        <v>14</v>
      </c>
      <c r="H135" s="5">
        <v>2500</v>
      </c>
      <c r="I135" s="6">
        <v>45016</v>
      </c>
      <c r="J135" s="5"/>
      <c r="K135" s="5"/>
    </row>
    <row r="136" spans="1:11" x14ac:dyDescent="0.25">
      <c r="A136" s="5">
        <f t="shared" si="2"/>
        <v>135</v>
      </c>
      <c r="B136" s="5" t="s">
        <v>11</v>
      </c>
      <c r="C136" s="5">
        <v>8284</v>
      </c>
      <c r="D136" s="5">
        <v>2023</v>
      </c>
      <c r="E136" s="5" t="s">
        <v>37</v>
      </c>
      <c r="F136" s="5" t="s">
        <v>30</v>
      </c>
      <c r="G136" s="5" t="s">
        <v>19</v>
      </c>
      <c r="H136" s="5">
        <v>2500</v>
      </c>
      <c r="I136" s="6">
        <v>45016</v>
      </c>
      <c r="J136" s="5"/>
      <c r="K136" s="5"/>
    </row>
    <row r="137" spans="1:11" x14ac:dyDescent="0.25">
      <c r="A137" s="5">
        <f t="shared" si="2"/>
        <v>136</v>
      </c>
      <c r="B137" s="5" t="s">
        <v>11</v>
      </c>
      <c r="C137" s="5">
        <v>8299</v>
      </c>
      <c r="D137" s="5">
        <v>2023</v>
      </c>
      <c r="E137" s="5" t="s">
        <v>37</v>
      </c>
      <c r="F137" s="5" t="s">
        <v>30</v>
      </c>
      <c r="G137" s="5" t="s">
        <v>19</v>
      </c>
      <c r="H137" s="5">
        <v>2500</v>
      </c>
      <c r="I137" s="6">
        <v>45016</v>
      </c>
      <c r="J137" s="5"/>
      <c r="K137" s="5"/>
    </row>
    <row r="138" spans="1:11" x14ac:dyDescent="0.25">
      <c r="A138" s="5">
        <f t="shared" si="2"/>
        <v>137</v>
      </c>
      <c r="B138" s="5" t="s">
        <v>11</v>
      </c>
      <c r="C138" s="5">
        <v>8387</v>
      </c>
      <c r="D138" s="5">
        <v>2023</v>
      </c>
      <c r="E138" s="5" t="s">
        <v>37</v>
      </c>
      <c r="F138" s="5" t="s">
        <v>30</v>
      </c>
      <c r="G138" s="5" t="s">
        <v>19</v>
      </c>
      <c r="H138" s="5">
        <v>2500</v>
      </c>
      <c r="I138" s="6">
        <v>45016</v>
      </c>
      <c r="J138" s="5"/>
      <c r="K138" s="5"/>
    </row>
    <row r="139" spans="1:11" x14ac:dyDescent="0.25">
      <c r="A139" s="5">
        <f t="shared" si="2"/>
        <v>138</v>
      </c>
      <c r="B139" s="5" t="s">
        <v>11</v>
      </c>
      <c r="C139" s="5">
        <v>8464</v>
      </c>
      <c r="D139" s="5">
        <v>2023</v>
      </c>
      <c r="E139" s="5" t="s">
        <v>37</v>
      </c>
      <c r="F139" s="5" t="s">
        <v>30</v>
      </c>
      <c r="G139" s="5" t="s">
        <v>19</v>
      </c>
      <c r="H139" s="5">
        <v>2500</v>
      </c>
      <c r="I139" s="6">
        <v>45016</v>
      </c>
      <c r="J139" s="5"/>
      <c r="K139" s="5"/>
    </row>
    <row r="140" spans="1:11" x14ac:dyDescent="0.25">
      <c r="A140" s="5">
        <f t="shared" si="2"/>
        <v>139</v>
      </c>
      <c r="B140" s="5" t="s">
        <v>11</v>
      </c>
      <c r="C140" s="5">
        <v>8471</v>
      </c>
      <c r="D140" s="5">
        <v>2023</v>
      </c>
      <c r="E140" s="5" t="s">
        <v>37</v>
      </c>
      <c r="F140" s="5" t="s">
        <v>30</v>
      </c>
      <c r="G140" s="5" t="s">
        <v>19</v>
      </c>
      <c r="H140" s="5">
        <v>2500</v>
      </c>
      <c r="I140" s="6">
        <v>45016</v>
      </c>
      <c r="J140" s="5"/>
      <c r="K140" s="5"/>
    </row>
    <row r="141" spans="1:11" x14ac:dyDescent="0.25">
      <c r="A141" s="5">
        <f t="shared" si="2"/>
        <v>140</v>
      </c>
      <c r="B141" s="5" t="s">
        <v>11</v>
      </c>
      <c r="C141" s="5">
        <v>8475</v>
      </c>
      <c r="D141" s="5">
        <v>2023</v>
      </c>
      <c r="E141" s="5" t="s">
        <v>37</v>
      </c>
      <c r="F141" s="5" t="s">
        <v>30</v>
      </c>
      <c r="G141" s="5" t="s">
        <v>15</v>
      </c>
      <c r="H141" s="5">
        <v>2500</v>
      </c>
      <c r="I141" s="6">
        <v>45016</v>
      </c>
      <c r="J141" s="5"/>
      <c r="K141" s="5"/>
    </row>
    <row r="142" spans="1:11" x14ac:dyDescent="0.25">
      <c r="A142" s="5">
        <f t="shared" si="2"/>
        <v>141</v>
      </c>
      <c r="B142" s="5" t="s">
        <v>11</v>
      </c>
      <c r="C142" s="5">
        <v>8476</v>
      </c>
      <c r="D142" s="5">
        <v>2023</v>
      </c>
      <c r="E142" s="5" t="s">
        <v>37</v>
      </c>
      <c r="F142" s="5" t="s">
        <v>30</v>
      </c>
      <c r="G142" s="5" t="s">
        <v>15</v>
      </c>
      <c r="H142" s="5">
        <v>2500</v>
      </c>
      <c r="I142" s="6">
        <v>45016</v>
      </c>
      <c r="J142" s="5"/>
      <c r="K142" s="5"/>
    </row>
    <row r="143" spans="1:11" x14ac:dyDescent="0.25">
      <c r="A143" s="5">
        <f t="shared" si="2"/>
        <v>142</v>
      </c>
      <c r="B143" s="5" t="s">
        <v>11</v>
      </c>
      <c r="C143" s="5">
        <v>8477</v>
      </c>
      <c r="D143" s="5">
        <v>2023</v>
      </c>
      <c r="E143" s="5" t="s">
        <v>37</v>
      </c>
      <c r="F143" s="5" t="s">
        <v>30</v>
      </c>
      <c r="G143" s="5" t="s">
        <v>19</v>
      </c>
      <c r="H143" s="5">
        <v>2500</v>
      </c>
      <c r="I143" s="6">
        <v>45016</v>
      </c>
      <c r="J143" s="5"/>
      <c r="K143" s="5"/>
    </row>
    <row r="144" spans="1:11" x14ac:dyDescent="0.25">
      <c r="A144" s="5">
        <f t="shared" si="2"/>
        <v>143</v>
      </c>
      <c r="B144" s="5" t="s">
        <v>36</v>
      </c>
      <c r="C144" s="5" t="s">
        <v>35</v>
      </c>
      <c r="D144" s="5" t="s">
        <v>38</v>
      </c>
      <c r="E144" s="5" t="s">
        <v>37</v>
      </c>
      <c r="F144" s="5" t="s">
        <v>31</v>
      </c>
      <c r="G144" s="5" t="s">
        <v>26</v>
      </c>
      <c r="H144" s="5">
        <v>10000</v>
      </c>
      <c r="I144" s="6">
        <v>45016</v>
      </c>
      <c r="J144" s="5"/>
      <c r="K144" s="5"/>
    </row>
  </sheetData>
  <sortState xmlns:xlrd2="http://schemas.microsoft.com/office/spreadsheetml/2017/richdata2" ref="A2:K144">
    <sortCondition ref="D2:D144"/>
    <sortCondition ref="C2:C144"/>
  </sortState>
  <conditionalFormatting sqref="C2:C27">
    <cfRule type="duplicateValues" dxfId="5" priority="12"/>
  </conditionalFormatting>
  <conditionalFormatting sqref="C28:C46">
    <cfRule type="duplicateValues" dxfId="4" priority="4"/>
  </conditionalFormatting>
  <conditionalFormatting sqref="C28:C125">
    <cfRule type="duplicateValues" dxfId="3" priority="3"/>
  </conditionalFormatting>
  <conditionalFormatting sqref="C126:C129">
    <cfRule type="duplicateValues" dxfId="2" priority="2"/>
  </conditionalFormatting>
  <conditionalFormatting sqref="C126:C144">
    <cfRule type="duplicateValues" dxfId="1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8710F-A7A8-4C8B-A707-D83B2928F767}">
  <sheetPr>
    <pageSetUpPr fitToPage="1"/>
  </sheetPr>
  <dimension ref="A1:K7"/>
  <sheetViews>
    <sheetView workbookViewId="0">
      <selection activeCell="G9" sqref="G9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2.5703125" bestFit="1" customWidth="1"/>
    <col min="6" max="6" width="23.5703125" bestFit="1" customWidth="1"/>
    <col min="7" max="7" width="18.42578125" bestFit="1" customWidth="1"/>
    <col min="8" max="9" width="14" bestFit="1" customWidth="1"/>
    <col min="10" max="10" width="23.7109375" bestFit="1" customWidth="1"/>
    <col min="11" max="11" width="44.4257812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43</v>
      </c>
      <c r="C2" s="5">
        <v>3694</v>
      </c>
      <c r="D2" s="5">
        <v>2003</v>
      </c>
      <c r="E2" s="5" t="s">
        <v>37</v>
      </c>
      <c r="F2" s="5" t="s">
        <v>29</v>
      </c>
      <c r="G2" s="5" t="s">
        <v>17</v>
      </c>
      <c r="H2" s="5">
        <v>5000</v>
      </c>
      <c r="I2" s="10">
        <v>45016</v>
      </c>
      <c r="J2" s="5"/>
      <c r="K2" s="11"/>
    </row>
    <row r="3" spans="1:11" x14ac:dyDescent="0.25">
      <c r="A3" s="4">
        <v>2</v>
      </c>
      <c r="B3" s="5" t="s">
        <v>11</v>
      </c>
      <c r="C3" s="5">
        <v>27178</v>
      </c>
      <c r="D3" s="5">
        <v>2011</v>
      </c>
      <c r="E3" s="5" t="s">
        <v>37</v>
      </c>
      <c r="F3" s="5" t="s">
        <v>29</v>
      </c>
      <c r="G3" s="5" t="s">
        <v>17</v>
      </c>
      <c r="H3" s="5">
        <v>5000</v>
      </c>
      <c r="I3" s="10">
        <v>45016</v>
      </c>
      <c r="J3" s="5"/>
      <c r="K3" s="11"/>
    </row>
    <row r="4" spans="1:11" x14ac:dyDescent="0.25">
      <c r="A4" s="4">
        <v>3</v>
      </c>
      <c r="B4" s="5" t="s">
        <v>11</v>
      </c>
      <c r="C4" s="5">
        <v>5293</v>
      </c>
      <c r="D4" s="5">
        <v>2021</v>
      </c>
      <c r="E4" s="5" t="s">
        <v>37</v>
      </c>
      <c r="F4" s="5" t="s">
        <v>29</v>
      </c>
      <c r="G4" s="5" t="s">
        <v>17</v>
      </c>
      <c r="H4" s="5">
        <v>5000</v>
      </c>
      <c r="I4" s="10">
        <v>45016</v>
      </c>
      <c r="J4" s="5"/>
      <c r="K4" s="11"/>
    </row>
    <row r="5" spans="1:11" x14ac:dyDescent="0.25">
      <c r="A5" s="4">
        <v>4</v>
      </c>
      <c r="B5" s="5" t="s">
        <v>11</v>
      </c>
      <c r="C5" s="5">
        <v>5396</v>
      </c>
      <c r="D5" s="5">
        <v>2023</v>
      </c>
      <c r="E5" s="5" t="s">
        <v>37</v>
      </c>
      <c r="F5" s="5" t="s">
        <v>22</v>
      </c>
      <c r="G5" s="5" t="s">
        <v>17</v>
      </c>
      <c r="H5" s="5">
        <v>10000</v>
      </c>
      <c r="I5" s="10">
        <v>45016</v>
      </c>
      <c r="J5" s="5"/>
      <c r="K5" s="11"/>
    </row>
    <row r="6" spans="1:11" x14ac:dyDescent="0.25">
      <c r="A6" s="12">
        <v>5</v>
      </c>
      <c r="B6" s="13" t="s">
        <v>11</v>
      </c>
      <c r="C6" s="13">
        <v>6437</v>
      </c>
      <c r="D6" s="13">
        <v>2023</v>
      </c>
      <c r="E6" s="13" t="s">
        <v>37</v>
      </c>
      <c r="F6" s="13" t="s">
        <v>30</v>
      </c>
      <c r="G6" s="13" t="s">
        <v>17</v>
      </c>
      <c r="H6" s="13">
        <v>2500</v>
      </c>
      <c r="I6" s="14">
        <v>45016</v>
      </c>
      <c r="J6" s="13"/>
      <c r="K6" s="15"/>
    </row>
    <row r="7" spans="1:11" ht="15.75" thickBot="1" x14ac:dyDescent="0.3">
      <c r="A7" s="37" t="s">
        <v>50</v>
      </c>
      <c r="B7" s="38"/>
      <c r="C7" s="38"/>
      <c r="D7" s="38"/>
      <c r="E7" s="38"/>
      <c r="F7" s="38"/>
      <c r="G7" s="39"/>
      <c r="H7" s="19">
        <f>SUBTOTAL(109,Table11[AMOUNT])</f>
        <v>27500</v>
      </c>
      <c r="I7" s="20"/>
      <c r="J7" s="20"/>
      <c r="K7" s="21"/>
    </row>
  </sheetData>
  <mergeCells count="1">
    <mergeCell ref="A7:G7"/>
  </mergeCells>
  <pageMargins left="0.7" right="0.7" top="0.75" bottom="0.75" header="0.3" footer="0.3"/>
  <pageSetup paperSize="9" scale="67" orientation="landscape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80308-5F73-4830-AA38-F0E1E0FEFFA5}">
  <sheetPr>
    <pageSetUpPr fitToPage="1"/>
  </sheetPr>
  <dimension ref="A1:K5"/>
  <sheetViews>
    <sheetView workbookViewId="0">
      <selection activeCell="A5" sqref="A5:K5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 s="22" customFormat="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11</v>
      </c>
      <c r="C2" s="5">
        <v>1681</v>
      </c>
      <c r="D2" s="5">
        <v>2021</v>
      </c>
      <c r="E2" s="5" t="s">
        <v>37</v>
      </c>
      <c r="F2" s="5" t="s">
        <v>29</v>
      </c>
      <c r="G2" s="5" t="s">
        <v>18</v>
      </c>
      <c r="H2" s="5">
        <v>5000</v>
      </c>
      <c r="I2" s="10">
        <v>45016</v>
      </c>
      <c r="J2" s="5"/>
      <c r="K2" s="11"/>
    </row>
    <row r="3" spans="1:11" x14ac:dyDescent="0.25">
      <c r="A3" s="4">
        <v>2</v>
      </c>
      <c r="B3" s="5" t="s">
        <v>11</v>
      </c>
      <c r="C3" s="5">
        <v>15569</v>
      </c>
      <c r="D3" s="5">
        <v>2022</v>
      </c>
      <c r="E3" s="5" t="s">
        <v>37</v>
      </c>
      <c r="F3" s="5" t="s">
        <v>29</v>
      </c>
      <c r="G3" s="5" t="s">
        <v>18</v>
      </c>
      <c r="H3" s="5">
        <v>5000</v>
      </c>
      <c r="I3" s="10">
        <v>45016</v>
      </c>
      <c r="J3" s="5"/>
      <c r="K3" s="11"/>
    </row>
    <row r="4" spans="1:11" x14ac:dyDescent="0.25">
      <c r="A4" s="12">
        <v>3</v>
      </c>
      <c r="B4" s="13" t="s">
        <v>11</v>
      </c>
      <c r="C4" s="13">
        <v>1322</v>
      </c>
      <c r="D4" s="13">
        <v>2023</v>
      </c>
      <c r="E4" s="13" t="s">
        <v>37</v>
      </c>
      <c r="F4" s="13" t="s">
        <v>23</v>
      </c>
      <c r="G4" s="13" t="s">
        <v>18</v>
      </c>
      <c r="H4" s="13">
        <v>10000</v>
      </c>
      <c r="I4" s="14">
        <v>45016</v>
      </c>
      <c r="J4" s="13"/>
      <c r="K4" s="15"/>
    </row>
    <row r="5" spans="1:11" ht="15.75" thickBot="1" x14ac:dyDescent="0.3">
      <c r="A5" s="37" t="s">
        <v>50</v>
      </c>
      <c r="B5" s="38"/>
      <c r="C5" s="38"/>
      <c r="D5" s="38"/>
      <c r="E5" s="38"/>
      <c r="F5" s="38"/>
      <c r="G5" s="39"/>
      <c r="H5" s="19">
        <f>SUBTOTAL(109,Table12[AMOUNT])</f>
        <v>20000</v>
      </c>
      <c r="I5" s="20"/>
      <c r="J5" s="20"/>
      <c r="K5" s="21"/>
    </row>
  </sheetData>
  <mergeCells count="1">
    <mergeCell ref="A5:G5"/>
  </mergeCells>
  <pageMargins left="0.7" right="0.7" top="0.75" bottom="0.75" header="0.3" footer="0.3"/>
  <pageSetup paperSize="9" scale="83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4F0C-F989-405C-853B-80C69CC65818}">
  <sheetPr>
    <pageSetUpPr fitToPage="1"/>
  </sheetPr>
  <dimension ref="A1:K19"/>
  <sheetViews>
    <sheetView workbookViewId="0">
      <selection activeCell="J24" sqref="J2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9.5703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11</v>
      </c>
      <c r="C2" s="5">
        <v>12174</v>
      </c>
      <c r="D2" s="5">
        <v>2009</v>
      </c>
      <c r="E2" s="5" t="s">
        <v>37</v>
      </c>
      <c r="F2" s="5" t="s">
        <v>29</v>
      </c>
      <c r="G2" s="5" t="s">
        <v>15</v>
      </c>
      <c r="H2" s="5">
        <v>5000</v>
      </c>
      <c r="I2" s="10">
        <v>45016</v>
      </c>
      <c r="J2" s="5"/>
      <c r="K2" s="11"/>
    </row>
    <row r="3" spans="1:11" x14ac:dyDescent="0.25">
      <c r="A3" s="4">
        <f>A2+1</f>
        <v>2</v>
      </c>
      <c r="B3" s="5" t="s">
        <v>11</v>
      </c>
      <c r="C3" s="5">
        <v>6815</v>
      </c>
      <c r="D3" s="5">
        <v>2020</v>
      </c>
      <c r="E3" s="5" t="s">
        <v>37</v>
      </c>
      <c r="F3" s="5" t="s">
        <v>29</v>
      </c>
      <c r="G3" s="5" t="s">
        <v>15</v>
      </c>
      <c r="H3" s="5">
        <v>5000</v>
      </c>
      <c r="I3" s="10">
        <v>45016</v>
      </c>
      <c r="J3" s="5"/>
      <c r="K3" s="11"/>
    </row>
    <row r="4" spans="1:11" x14ac:dyDescent="0.25">
      <c r="A4" s="4">
        <f t="shared" ref="A4:A18" si="0">A3+1</f>
        <v>3</v>
      </c>
      <c r="B4" s="5" t="s">
        <v>11</v>
      </c>
      <c r="C4" s="5">
        <v>26448</v>
      </c>
      <c r="D4" s="5">
        <v>2021</v>
      </c>
      <c r="E4" s="5" t="s">
        <v>37</v>
      </c>
      <c r="F4" s="5" t="s">
        <v>22</v>
      </c>
      <c r="G4" s="5" t="s">
        <v>15</v>
      </c>
      <c r="H4" s="5">
        <v>10000</v>
      </c>
      <c r="I4" s="10">
        <v>45016</v>
      </c>
      <c r="J4" s="5"/>
      <c r="K4" s="11"/>
    </row>
    <row r="5" spans="1:11" x14ac:dyDescent="0.25">
      <c r="A5" s="4">
        <f t="shared" si="0"/>
        <v>4</v>
      </c>
      <c r="B5" s="5" t="s">
        <v>11</v>
      </c>
      <c r="C5" s="5">
        <v>2454</v>
      </c>
      <c r="D5" s="5">
        <v>2023</v>
      </c>
      <c r="E5" s="5" t="s">
        <v>37</v>
      </c>
      <c r="F5" s="5" t="s">
        <v>23</v>
      </c>
      <c r="G5" s="5" t="s">
        <v>15</v>
      </c>
      <c r="H5" s="5">
        <v>10000</v>
      </c>
      <c r="I5" s="10">
        <v>45016</v>
      </c>
      <c r="J5" s="5"/>
      <c r="K5" s="11"/>
    </row>
    <row r="6" spans="1:11" x14ac:dyDescent="0.25">
      <c r="A6" s="4">
        <f t="shared" si="0"/>
        <v>5</v>
      </c>
      <c r="B6" s="5" t="s">
        <v>11</v>
      </c>
      <c r="C6" s="5">
        <v>5822</v>
      </c>
      <c r="D6" s="5">
        <v>2023</v>
      </c>
      <c r="E6" s="5" t="s">
        <v>37</v>
      </c>
      <c r="F6" s="5" t="s">
        <v>30</v>
      </c>
      <c r="G6" s="5" t="s">
        <v>15</v>
      </c>
      <c r="H6" s="5">
        <v>2500</v>
      </c>
      <c r="I6" s="10">
        <v>45016</v>
      </c>
      <c r="J6" s="5"/>
      <c r="K6" s="11"/>
    </row>
    <row r="7" spans="1:11" x14ac:dyDescent="0.25">
      <c r="A7" s="4">
        <f t="shared" si="0"/>
        <v>6</v>
      </c>
      <c r="B7" s="5" t="s">
        <v>11</v>
      </c>
      <c r="C7" s="5">
        <v>6617</v>
      </c>
      <c r="D7" s="5">
        <v>2023</v>
      </c>
      <c r="E7" s="5" t="s">
        <v>37</v>
      </c>
      <c r="F7" s="5" t="s">
        <v>30</v>
      </c>
      <c r="G7" s="5" t="s">
        <v>15</v>
      </c>
      <c r="H7" s="5">
        <v>2500</v>
      </c>
      <c r="I7" s="10">
        <v>45016</v>
      </c>
      <c r="J7" s="5"/>
      <c r="K7" s="11"/>
    </row>
    <row r="8" spans="1:11" x14ac:dyDescent="0.25">
      <c r="A8" s="4">
        <f t="shared" si="0"/>
        <v>7</v>
      </c>
      <c r="B8" s="5" t="s">
        <v>11</v>
      </c>
      <c r="C8" s="5">
        <v>6690</v>
      </c>
      <c r="D8" s="5">
        <v>2023</v>
      </c>
      <c r="E8" s="5" t="s">
        <v>37</v>
      </c>
      <c r="F8" s="5" t="s">
        <v>30</v>
      </c>
      <c r="G8" s="5" t="s">
        <v>15</v>
      </c>
      <c r="H8" s="5">
        <v>2500</v>
      </c>
      <c r="I8" s="10">
        <v>45016</v>
      </c>
      <c r="J8" s="5"/>
      <c r="K8" s="11"/>
    </row>
    <row r="9" spans="1:11" x14ac:dyDescent="0.25">
      <c r="A9" s="4">
        <f t="shared" si="0"/>
        <v>8</v>
      </c>
      <c r="B9" s="5" t="s">
        <v>11</v>
      </c>
      <c r="C9" s="5">
        <v>7578</v>
      </c>
      <c r="D9" s="5">
        <v>2023</v>
      </c>
      <c r="E9" s="5" t="s">
        <v>37</v>
      </c>
      <c r="F9" s="5" t="s">
        <v>30</v>
      </c>
      <c r="G9" s="5" t="s">
        <v>15</v>
      </c>
      <c r="H9" s="5">
        <v>2500</v>
      </c>
      <c r="I9" s="10">
        <v>45016</v>
      </c>
      <c r="J9" s="5"/>
      <c r="K9" s="11"/>
    </row>
    <row r="10" spans="1:11" x14ac:dyDescent="0.25">
      <c r="A10" s="4">
        <f t="shared" si="0"/>
        <v>9</v>
      </c>
      <c r="B10" s="5" t="s">
        <v>11</v>
      </c>
      <c r="C10" s="5">
        <v>7831</v>
      </c>
      <c r="D10" s="5">
        <v>2023</v>
      </c>
      <c r="E10" s="5" t="s">
        <v>37</v>
      </c>
      <c r="F10" s="5" t="s">
        <v>30</v>
      </c>
      <c r="G10" s="5" t="s">
        <v>15</v>
      </c>
      <c r="H10" s="5">
        <v>2500</v>
      </c>
      <c r="I10" s="10">
        <v>45016</v>
      </c>
      <c r="J10" s="5"/>
      <c r="K10" s="11"/>
    </row>
    <row r="11" spans="1:11" x14ac:dyDescent="0.25">
      <c r="A11" s="4">
        <f t="shared" si="0"/>
        <v>10</v>
      </c>
      <c r="B11" s="5" t="s">
        <v>11</v>
      </c>
      <c r="C11" s="5">
        <v>7841</v>
      </c>
      <c r="D11" s="5">
        <v>2023</v>
      </c>
      <c r="E11" s="5" t="s">
        <v>37</v>
      </c>
      <c r="F11" s="5" t="s">
        <v>30</v>
      </c>
      <c r="G11" s="5" t="s">
        <v>15</v>
      </c>
      <c r="H11" s="5">
        <v>2500</v>
      </c>
      <c r="I11" s="10">
        <v>45016</v>
      </c>
      <c r="J11" s="5"/>
      <c r="K11" s="11"/>
    </row>
    <row r="12" spans="1:11" x14ac:dyDescent="0.25">
      <c r="A12" s="4">
        <f t="shared" si="0"/>
        <v>11</v>
      </c>
      <c r="B12" s="5" t="s">
        <v>11</v>
      </c>
      <c r="C12" s="5">
        <v>7881</v>
      </c>
      <c r="D12" s="5">
        <v>2023</v>
      </c>
      <c r="E12" s="5" t="s">
        <v>37</v>
      </c>
      <c r="F12" s="5" t="s">
        <v>30</v>
      </c>
      <c r="G12" s="5" t="s">
        <v>15</v>
      </c>
      <c r="H12" s="5">
        <v>2500</v>
      </c>
      <c r="I12" s="10">
        <v>45016</v>
      </c>
      <c r="J12" s="5"/>
      <c r="K12" s="11"/>
    </row>
    <row r="13" spans="1:11" x14ac:dyDescent="0.25">
      <c r="A13" s="4">
        <f t="shared" si="0"/>
        <v>12</v>
      </c>
      <c r="B13" s="5" t="s">
        <v>11</v>
      </c>
      <c r="C13" s="5">
        <v>7896</v>
      </c>
      <c r="D13" s="5">
        <v>2023</v>
      </c>
      <c r="E13" s="5" t="s">
        <v>37</v>
      </c>
      <c r="F13" s="5" t="s">
        <v>30</v>
      </c>
      <c r="G13" s="5" t="s">
        <v>15</v>
      </c>
      <c r="H13" s="5">
        <v>2500</v>
      </c>
      <c r="I13" s="10">
        <v>45016</v>
      </c>
      <c r="J13" s="5"/>
      <c r="K13" s="11"/>
    </row>
    <row r="14" spans="1:11" x14ac:dyDescent="0.25">
      <c r="A14" s="4">
        <f t="shared" si="0"/>
        <v>13</v>
      </c>
      <c r="B14" s="5" t="s">
        <v>11</v>
      </c>
      <c r="C14" s="5">
        <v>7977</v>
      </c>
      <c r="D14" s="5">
        <v>2023</v>
      </c>
      <c r="E14" s="5" t="s">
        <v>37</v>
      </c>
      <c r="F14" s="5" t="s">
        <v>30</v>
      </c>
      <c r="G14" s="5" t="s">
        <v>15</v>
      </c>
      <c r="H14" s="5">
        <v>2500</v>
      </c>
      <c r="I14" s="10">
        <v>45016</v>
      </c>
      <c r="J14" s="5"/>
      <c r="K14" s="11"/>
    </row>
    <row r="15" spans="1:11" x14ac:dyDescent="0.25">
      <c r="A15" s="4">
        <f t="shared" si="0"/>
        <v>14</v>
      </c>
      <c r="B15" s="5" t="s">
        <v>11</v>
      </c>
      <c r="C15" s="5">
        <v>7981</v>
      </c>
      <c r="D15" s="5">
        <v>2023</v>
      </c>
      <c r="E15" s="5" t="s">
        <v>37</v>
      </c>
      <c r="F15" s="5" t="s">
        <v>30</v>
      </c>
      <c r="G15" s="5" t="s">
        <v>15</v>
      </c>
      <c r="H15" s="5">
        <v>2500</v>
      </c>
      <c r="I15" s="10">
        <v>45016</v>
      </c>
      <c r="J15" s="5"/>
      <c r="K15" s="11"/>
    </row>
    <row r="16" spans="1:11" x14ac:dyDescent="0.25">
      <c r="A16" s="4">
        <f t="shared" si="0"/>
        <v>15</v>
      </c>
      <c r="B16" s="5" t="s">
        <v>11</v>
      </c>
      <c r="C16" s="5">
        <v>7999</v>
      </c>
      <c r="D16" s="5">
        <v>2023</v>
      </c>
      <c r="E16" s="5" t="s">
        <v>37</v>
      </c>
      <c r="F16" s="5" t="s">
        <v>30</v>
      </c>
      <c r="G16" s="5" t="s">
        <v>15</v>
      </c>
      <c r="H16" s="5">
        <v>2500</v>
      </c>
      <c r="I16" s="10">
        <v>45016</v>
      </c>
      <c r="J16" s="5"/>
      <c r="K16" s="11"/>
    </row>
    <row r="17" spans="1:11" x14ac:dyDescent="0.25">
      <c r="A17" s="4">
        <f t="shared" si="0"/>
        <v>16</v>
      </c>
      <c r="B17" s="5" t="s">
        <v>11</v>
      </c>
      <c r="C17" s="5">
        <v>8475</v>
      </c>
      <c r="D17" s="5">
        <v>2023</v>
      </c>
      <c r="E17" s="5" t="s">
        <v>37</v>
      </c>
      <c r="F17" s="5" t="s">
        <v>30</v>
      </c>
      <c r="G17" s="5" t="s">
        <v>15</v>
      </c>
      <c r="H17" s="5">
        <v>2500</v>
      </c>
      <c r="I17" s="10">
        <v>45016</v>
      </c>
      <c r="J17" s="5"/>
      <c r="K17" s="11"/>
    </row>
    <row r="18" spans="1:11" x14ac:dyDescent="0.25">
      <c r="A18" s="4">
        <f t="shared" si="0"/>
        <v>17</v>
      </c>
      <c r="B18" s="13" t="s">
        <v>11</v>
      </c>
      <c r="C18" s="13">
        <v>8476</v>
      </c>
      <c r="D18" s="13">
        <v>2023</v>
      </c>
      <c r="E18" s="13" t="s">
        <v>37</v>
      </c>
      <c r="F18" s="13" t="s">
        <v>30</v>
      </c>
      <c r="G18" s="13" t="s">
        <v>15</v>
      </c>
      <c r="H18" s="13">
        <v>2500</v>
      </c>
      <c r="I18" s="14">
        <v>45016</v>
      </c>
      <c r="J18" s="13"/>
      <c r="K18" s="15"/>
    </row>
    <row r="19" spans="1:11" ht="15.75" thickBot="1" x14ac:dyDescent="0.3">
      <c r="A19" s="37" t="s">
        <v>50</v>
      </c>
      <c r="B19" s="38"/>
      <c r="C19" s="38"/>
      <c r="D19" s="38"/>
      <c r="E19" s="38"/>
      <c r="F19" s="38"/>
      <c r="G19" s="39"/>
      <c r="H19" s="19">
        <f>SUBTOTAL(109,Table13[AMOUNT])</f>
        <v>62500</v>
      </c>
      <c r="I19" s="20"/>
      <c r="J19" s="20"/>
      <c r="K19" s="21"/>
    </row>
  </sheetData>
  <mergeCells count="1">
    <mergeCell ref="A19:G19"/>
  </mergeCells>
  <pageMargins left="0.7" right="0.7" top="0.75" bottom="0.75" header="0.3" footer="0.3"/>
  <pageSetup paperSize="9" scale="90" orientation="landscape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27C65-9C2A-486E-8B0A-CD904E60B53A}">
  <sheetPr>
    <pageSetUpPr fitToPage="1"/>
  </sheetPr>
  <dimension ref="A1:K3"/>
  <sheetViews>
    <sheetView workbookViewId="0">
      <selection activeCell="G12" sqref="G12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6.28515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12">
        <v>1</v>
      </c>
      <c r="B2" s="13" t="s">
        <v>11</v>
      </c>
      <c r="C2" s="13">
        <v>7987</v>
      </c>
      <c r="D2" s="13">
        <v>2023</v>
      </c>
      <c r="E2" s="13" t="s">
        <v>37</v>
      </c>
      <c r="F2" s="13" t="s">
        <v>30</v>
      </c>
      <c r="G2" s="13" t="s">
        <v>28</v>
      </c>
      <c r="H2" s="13">
        <v>2500</v>
      </c>
      <c r="I2" s="14">
        <v>45016</v>
      </c>
      <c r="J2" s="13"/>
      <c r="K2" s="15"/>
    </row>
    <row r="3" spans="1:11" ht="15.75" thickBot="1" x14ac:dyDescent="0.3">
      <c r="A3" s="37" t="s">
        <v>50</v>
      </c>
      <c r="B3" s="38"/>
      <c r="C3" s="38"/>
      <c r="D3" s="38"/>
      <c r="E3" s="38"/>
      <c r="F3" s="38"/>
      <c r="G3" s="39"/>
      <c r="H3" s="19">
        <f>SUBTOTAL(109,Table14[AMOUNT])</f>
        <v>2500</v>
      </c>
      <c r="I3" s="20"/>
      <c r="J3" s="20"/>
      <c r="K3" s="21"/>
    </row>
  </sheetData>
  <mergeCells count="1">
    <mergeCell ref="A3:G3"/>
  </mergeCells>
  <pageMargins left="0.7" right="0.7" top="0.75" bottom="0.75" header="0.3" footer="0.3"/>
  <pageSetup paperSize="9" scale="86" orientation="landscape" horizontalDpi="0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8DF7-D59C-4C11-B800-A8FBCF5200E5}">
  <sheetPr>
    <pageSetUpPr fitToPage="1"/>
  </sheetPr>
  <dimension ref="A1:L10"/>
  <sheetViews>
    <sheetView workbookViewId="0">
      <selection activeCell="J13" sqref="J13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" bestFit="1" customWidth="1"/>
    <col min="5" max="5" width="12.42578125" bestFit="1" customWidth="1"/>
    <col min="6" max="6" width="23.5703125" bestFit="1" customWidth="1"/>
    <col min="7" max="7" width="13.140625" bestFit="1" customWidth="1"/>
    <col min="8" max="8" width="13.7109375" bestFit="1" customWidth="1"/>
    <col min="9" max="9" width="14" bestFit="1" customWidth="1"/>
    <col min="10" max="10" width="19.42578125" bestFit="1" customWidth="1"/>
    <col min="11" max="11" width="23.5703125" bestFit="1" customWidth="1"/>
    <col min="12" max="12" width="43.7109375" bestFit="1" customWidth="1"/>
  </cols>
  <sheetData>
    <row r="1" spans="1:12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59</v>
      </c>
      <c r="K1" s="17" t="s">
        <v>9</v>
      </c>
      <c r="L1" s="18" t="s">
        <v>10</v>
      </c>
    </row>
    <row r="2" spans="1:12" x14ac:dyDescent="0.25">
      <c r="A2" s="4">
        <v>1</v>
      </c>
      <c r="B2" s="5" t="s">
        <v>11</v>
      </c>
      <c r="C2" s="5">
        <v>15711</v>
      </c>
      <c r="D2" s="5">
        <v>2007</v>
      </c>
      <c r="E2" s="5" t="s">
        <v>37</v>
      </c>
      <c r="F2" s="5" t="s">
        <v>29</v>
      </c>
      <c r="G2" s="5" t="s">
        <v>14</v>
      </c>
      <c r="H2" s="5">
        <v>5000</v>
      </c>
      <c r="I2" s="10">
        <v>45016</v>
      </c>
      <c r="J2" s="10"/>
      <c r="K2" s="5"/>
      <c r="L2" s="11"/>
    </row>
    <row r="3" spans="1:12" x14ac:dyDescent="0.25">
      <c r="A3" s="4">
        <f>A2+1</f>
        <v>2</v>
      </c>
      <c r="B3" s="5" t="s">
        <v>44</v>
      </c>
      <c r="C3" s="5">
        <v>783</v>
      </c>
      <c r="D3" s="5">
        <v>2008</v>
      </c>
      <c r="E3" s="5" t="s">
        <v>37</v>
      </c>
      <c r="F3" s="5" t="s">
        <v>29</v>
      </c>
      <c r="G3" s="5" t="s">
        <v>14</v>
      </c>
      <c r="H3" s="5">
        <v>5000</v>
      </c>
      <c r="I3" s="10">
        <v>45016</v>
      </c>
      <c r="J3" s="10"/>
      <c r="K3" s="5"/>
      <c r="L3" s="11"/>
    </row>
    <row r="4" spans="1:12" x14ac:dyDescent="0.25">
      <c r="A4" s="4">
        <f t="shared" ref="A4:A9" si="0">A3+1</f>
        <v>3</v>
      </c>
      <c r="B4" s="5" t="s">
        <v>24</v>
      </c>
      <c r="C4" s="5">
        <v>1747</v>
      </c>
      <c r="D4" s="5">
        <v>2022</v>
      </c>
      <c r="E4" s="5" t="s">
        <v>37</v>
      </c>
      <c r="F4" s="5" t="s">
        <v>29</v>
      </c>
      <c r="G4" s="5" t="s">
        <v>14</v>
      </c>
      <c r="H4" s="5">
        <v>5000</v>
      </c>
      <c r="I4" s="10">
        <v>45016</v>
      </c>
      <c r="J4" s="10"/>
      <c r="K4" s="5"/>
      <c r="L4" s="11"/>
    </row>
    <row r="5" spans="1:12" x14ac:dyDescent="0.25">
      <c r="A5" s="4">
        <f t="shared" si="0"/>
        <v>4</v>
      </c>
      <c r="B5" s="5" t="s">
        <v>24</v>
      </c>
      <c r="C5" s="5">
        <v>1834</v>
      </c>
      <c r="D5" s="5">
        <v>2022</v>
      </c>
      <c r="E5" s="5" t="s">
        <v>37</v>
      </c>
      <c r="F5" s="5" t="s">
        <v>29</v>
      </c>
      <c r="G5" s="5" t="s">
        <v>14</v>
      </c>
      <c r="H5" s="5">
        <v>5000</v>
      </c>
      <c r="I5" s="10">
        <v>45016</v>
      </c>
      <c r="J5" s="10"/>
      <c r="K5" s="5"/>
      <c r="L5" s="11"/>
    </row>
    <row r="6" spans="1:12" x14ac:dyDescent="0.25">
      <c r="A6" s="4">
        <f t="shared" si="0"/>
        <v>5</v>
      </c>
      <c r="B6" s="5" t="s">
        <v>24</v>
      </c>
      <c r="C6" s="5">
        <v>1835</v>
      </c>
      <c r="D6" s="5">
        <v>2022</v>
      </c>
      <c r="E6" s="5" t="s">
        <v>37</v>
      </c>
      <c r="F6" s="5" t="s">
        <v>29</v>
      </c>
      <c r="G6" s="5" t="s">
        <v>14</v>
      </c>
      <c r="H6" s="5">
        <v>5000</v>
      </c>
      <c r="I6" s="10">
        <v>45016</v>
      </c>
      <c r="J6" s="10"/>
      <c r="K6" s="5"/>
      <c r="L6" s="11"/>
    </row>
    <row r="7" spans="1:12" x14ac:dyDescent="0.25">
      <c r="A7" s="4">
        <f t="shared" si="0"/>
        <v>6</v>
      </c>
      <c r="B7" s="5" t="s">
        <v>11</v>
      </c>
      <c r="C7" s="5">
        <v>2013</v>
      </c>
      <c r="D7" s="5">
        <v>2023</v>
      </c>
      <c r="E7" s="5" t="s">
        <v>37</v>
      </c>
      <c r="F7" s="5" t="s">
        <v>30</v>
      </c>
      <c r="G7" s="5" t="s">
        <v>14</v>
      </c>
      <c r="H7" s="5">
        <v>2500</v>
      </c>
      <c r="I7" s="10">
        <v>45016</v>
      </c>
      <c r="J7" s="10"/>
      <c r="K7" s="5"/>
      <c r="L7" s="11"/>
    </row>
    <row r="8" spans="1:12" x14ac:dyDescent="0.25">
      <c r="A8" s="4">
        <f t="shared" si="0"/>
        <v>7</v>
      </c>
      <c r="B8" s="5" t="s">
        <v>11</v>
      </c>
      <c r="C8" s="5">
        <v>3282</v>
      </c>
      <c r="D8" s="5">
        <v>2023</v>
      </c>
      <c r="E8" s="5" t="s">
        <v>37</v>
      </c>
      <c r="F8" s="5" t="s">
        <v>22</v>
      </c>
      <c r="G8" s="5" t="s">
        <v>14</v>
      </c>
      <c r="H8" s="5">
        <v>10000</v>
      </c>
      <c r="I8" s="10">
        <v>45016</v>
      </c>
      <c r="J8" s="5">
        <v>10000</v>
      </c>
      <c r="K8" s="5" t="s">
        <v>55</v>
      </c>
      <c r="L8" s="11"/>
    </row>
    <row r="9" spans="1:12" x14ac:dyDescent="0.25">
      <c r="A9" s="4">
        <f t="shared" si="0"/>
        <v>8</v>
      </c>
      <c r="B9" s="13" t="s">
        <v>11</v>
      </c>
      <c r="C9" s="13">
        <v>8159</v>
      </c>
      <c r="D9" s="13">
        <v>2023</v>
      </c>
      <c r="E9" s="13" t="s">
        <v>37</v>
      </c>
      <c r="F9" s="13" t="s">
        <v>30</v>
      </c>
      <c r="G9" s="13" t="s">
        <v>14</v>
      </c>
      <c r="H9" s="13">
        <v>2500</v>
      </c>
      <c r="I9" s="14">
        <v>45016</v>
      </c>
      <c r="J9" s="13">
        <v>2500</v>
      </c>
      <c r="K9" s="5" t="s">
        <v>56</v>
      </c>
      <c r="L9" s="15"/>
    </row>
    <row r="10" spans="1:12" ht="15.75" thickBot="1" x14ac:dyDescent="0.3">
      <c r="A10" s="37" t="s">
        <v>50</v>
      </c>
      <c r="B10" s="38"/>
      <c r="C10" s="38"/>
      <c r="D10" s="38"/>
      <c r="E10" s="38"/>
      <c r="F10" s="38"/>
      <c r="G10" s="39"/>
      <c r="H10" s="19">
        <f>SUBTOTAL(109,Table16[AMOUNT])</f>
        <v>40000</v>
      </c>
      <c r="I10" s="20"/>
      <c r="J10" s="19">
        <f>SUBTOTAL(109,Table16[SANCTION AMOUNT])</f>
        <v>12500</v>
      </c>
      <c r="K10" s="20"/>
      <c r="L10" s="21"/>
    </row>
  </sheetData>
  <mergeCells count="1">
    <mergeCell ref="A10:G10"/>
  </mergeCells>
  <pageMargins left="0.7" right="0.7" top="0.75" bottom="0.75" header="0.3" footer="0.3"/>
  <pageSetup paperSize="9" scale="69" orientation="landscape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079E5-0E7C-455C-A61C-92D147F048D7}">
  <sheetPr>
    <pageSetUpPr fitToPage="1"/>
  </sheetPr>
  <dimension ref="A1:K6"/>
  <sheetViews>
    <sheetView workbookViewId="0">
      <selection activeCell="J12" sqref="J12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6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11</v>
      </c>
      <c r="C2" s="5">
        <v>21911</v>
      </c>
      <c r="D2" s="5">
        <v>2010</v>
      </c>
      <c r="E2" s="5" t="s">
        <v>37</v>
      </c>
      <c r="F2" s="5" t="s">
        <v>29</v>
      </c>
      <c r="G2" s="5" t="s">
        <v>20</v>
      </c>
      <c r="H2" s="5">
        <v>5000</v>
      </c>
      <c r="I2" s="10">
        <v>45016</v>
      </c>
      <c r="J2" s="5"/>
      <c r="K2" s="11"/>
    </row>
    <row r="3" spans="1:11" x14ac:dyDescent="0.25">
      <c r="A3" s="4">
        <v>2</v>
      </c>
      <c r="B3" s="5" t="s">
        <v>39</v>
      </c>
      <c r="C3" s="5">
        <v>79</v>
      </c>
      <c r="D3" s="5">
        <v>2018</v>
      </c>
      <c r="E3" s="5" t="s">
        <v>37</v>
      </c>
      <c r="F3" s="5" t="s">
        <v>29</v>
      </c>
      <c r="G3" s="5" t="s">
        <v>20</v>
      </c>
      <c r="H3" s="5">
        <v>5000</v>
      </c>
      <c r="I3" s="10">
        <v>45016</v>
      </c>
      <c r="J3" s="5"/>
      <c r="K3" s="11"/>
    </row>
    <row r="4" spans="1:11" x14ac:dyDescent="0.25">
      <c r="A4" s="4">
        <v>3</v>
      </c>
      <c r="B4" s="5" t="s">
        <v>11</v>
      </c>
      <c r="C4" s="5">
        <v>20388</v>
      </c>
      <c r="D4" s="5">
        <v>2021</v>
      </c>
      <c r="E4" s="5" t="s">
        <v>37</v>
      </c>
      <c r="F4" s="5" t="s">
        <v>23</v>
      </c>
      <c r="G4" s="5" t="s">
        <v>20</v>
      </c>
      <c r="H4" s="5">
        <v>10000</v>
      </c>
      <c r="I4" s="10">
        <v>45016</v>
      </c>
      <c r="J4" s="5"/>
      <c r="K4" s="11"/>
    </row>
    <row r="5" spans="1:11" x14ac:dyDescent="0.25">
      <c r="A5" s="12">
        <v>4</v>
      </c>
      <c r="B5" s="13" t="s">
        <v>11</v>
      </c>
      <c r="C5" s="13">
        <v>7076</v>
      </c>
      <c r="D5" s="13">
        <v>2023</v>
      </c>
      <c r="E5" s="13" t="s">
        <v>37</v>
      </c>
      <c r="F5" s="13" t="s">
        <v>30</v>
      </c>
      <c r="G5" s="13" t="s">
        <v>20</v>
      </c>
      <c r="H5" s="13">
        <v>2500</v>
      </c>
      <c r="I5" s="14">
        <v>45016</v>
      </c>
      <c r="J5" s="13"/>
      <c r="K5" s="15"/>
    </row>
    <row r="6" spans="1:11" ht="15.75" thickBot="1" x14ac:dyDescent="0.3">
      <c r="A6" s="37" t="s">
        <v>50</v>
      </c>
      <c r="B6" s="38"/>
      <c r="C6" s="38"/>
      <c r="D6" s="38"/>
      <c r="E6" s="38"/>
      <c r="F6" s="38"/>
      <c r="G6" s="39"/>
      <c r="H6" s="19">
        <f>SUBTOTAL(109,Table17[AMOUNT])</f>
        <v>22500</v>
      </c>
      <c r="I6" s="20"/>
      <c r="J6" s="20"/>
      <c r="K6" s="21"/>
    </row>
  </sheetData>
  <mergeCells count="1">
    <mergeCell ref="A6:G6"/>
  </mergeCells>
  <pageMargins left="0.7" right="0.7" top="0.75" bottom="0.75" header="0.3" footer="0.3"/>
  <pageSetup paperSize="9" scale="86" orientation="landscape" horizontalDpi="0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423C-E593-49F5-9AF7-1AEF0C54418C}">
  <sheetPr>
    <pageSetUpPr fitToPage="1"/>
  </sheetPr>
  <dimension ref="A1:K7"/>
  <sheetViews>
    <sheetView workbookViewId="0">
      <selection activeCell="I16" sqref="I16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3.140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11</v>
      </c>
      <c r="C2" s="5">
        <v>7556</v>
      </c>
      <c r="D2" s="5">
        <v>2009</v>
      </c>
      <c r="E2" s="5" t="s">
        <v>37</v>
      </c>
      <c r="F2" s="5" t="s">
        <v>29</v>
      </c>
      <c r="G2" s="5" t="s">
        <v>27</v>
      </c>
      <c r="H2" s="5">
        <v>5000</v>
      </c>
      <c r="I2" s="10">
        <v>45016</v>
      </c>
      <c r="J2" s="5"/>
      <c r="K2" s="11"/>
    </row>
    <row r="3" spans="1:11" x14ac:dyDescent="0.25">
      <c r="A3" s="4">
        <v>2</v>
      </c>
      <c r="B3" s="5" t="s">
        <v>11</v>
      </c>
      <c r="C3" s="5">
        <v>28305</v>
      </c>
      <c r="D3" s="5">
        <v>2009</v>
      </c>
      <c r="E3" s="5" t="s">
        <v>37</v>
      </c>
      <c r="F3" s="5" t="s">
        <v>29</v>
      </c>
      <c r="G3" s="5" t="s">
        <v>27</v>
      </c>
      <c r="H3" s="5">
        <v>5000</v>
      </c>
      <c r="I3" s="10">
        <v>45016</v>
      </c>
      <c r="J3" s="5"/>
      <c r="K3" s="11"/>
    </row>
    <row r="4" spans="1:11" x14ac:dyDescent="0.25">
      <c r="A4" s="4">
        <v>3</v>
      </c>
      <c r="B4" s="5" t="s">
        <v>11</v>
      </c>
      <c r="C4" s="5">
        <v>29524</v>
      </c>
      <c r="D4" s="5">
        <v>2021</v>
      </c>
      <c r="E4" s="5" t="s">
        <v>37</v>
      </c>
      <c r="F4" s="5" t="s">
        <v>22</v>
      </c>
      <c r="G4" s="5" t="s">
        <v>27</v>
      </c>
      <c r="H4" s="5">
        <v>10000</v>
      </c>
      <c r="I4" s="10">
        <v>45016</v>
      </c>
      <c r="J4" s="5"/>
      <c r="K4" s="11"/>
    </row>
    <row r="5" spans="1:11" x14ac:dyDescent="0.25">
      <c r="A5" s="4">
        <v>4</v>
      </c>
      <c r="B5" s="5" t="s">
        <v>11</v>
      </c>
      <c r="C5" s="5">
        <v>45755</v>
      </c>
      <c r="D5" s="5">
        <v>2022</v>
      </c>
      <c r="E5" s="5" t="s">
        <v>37</v>
      </c>
      <c r="F5" s="5" t="s">
        <v>23</v>
      </c>
      <c r="G5" s="5" t="s">
        <v>27</v>
      </c>
      <c r="H5" s="5">
        <v>10000</v>
      </c>
      <c r="I5" s="10">
        <v>45016</v>
      </c>
      <c r="J5" s="5"/>
      <c r="K5" s="11"/>
    </row>
    <row r="6" spans="1:11" x14ac:dyDescent="0.25">
      <c r="A6" s="12">
        <v>5</v>
      </c>
      <c r="B6" s="13" t="s">
        <v>11</v>
      </c>
      <c r="C6" s="13">
        <v>6335</v>
      </c>
      <c r="D6" s="13">
        <v>2023</v>
      </c>
      <c r="E6" s="13" t="s">
        <v>37</v>
      </c>
      <c r="F6" s="13" t="s">
        <v>30</v>
      </c>
      <c r="G6" s="13" t="s">
        <v>27</v>
      </c>
      <c r="H6" s="13">
        <v>2500</v>
      </c>
      <c r="I6" s="14">
        <v>45016</v>
      </c>
      <c r="J6" s="13"/>
      <c r="K6" s="15"/>
    </row>
    <row r="7" spans="1:11" ht="15.75" thickBot="1" x14ac:dyDescent="0.3">
      <c r="A7" s="37" t="s">
        <v>50</v>
      </c>
      <c r="B7" s="38"/>
      <c r="C7" s="38"/>
      <c r="D7" s="38"/>
      <c r="E7" s="38"/>
      <c r="F7" s="38"/>
      <c r="G7" s="39"/>
      <c r="H7" s="19">
        <f>SUBTOTAL(109,Table18[AMOUNT])</f>
        <v>32500</v>
      </c>
      <c r="I7" s="20"/>
      <c r="J7" s="20"/>
      <c r="K7" s="21"/>
    </row>
  </sheetData>
  <mergeCells count="1">
    <mergeCell ref="A7:G7"/>
  </mergeCells>
  <pageMargins left="0.7" right="0.7" top="0.75" bottom="0.75" header="0.3" footer="0.3"/>
  <pageSetup paperSize="9" scale="88" orientation="landscape" horizontalDpi="0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A7729-5A6E-49E7-9253-4046B77C23C9}">
  <sheetPr>
    <pageSetUpPr fitToPage="1"/>
  </sheetPr>
  <dimension ref="A1:K9"/>
  <sheetViews>
    <sheetView workbookViewId="0">
      <selection activeCell="I22" sqref="I22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11</v>
      </c>
      <c r="C2" s="5">
        <v>28548</v>
      </c>
      <c r="D2" s="5">
        <v>2011</v>
      </c>
      <c r="E2" s="5" t="s">
        <v>37</v>
      </c>
      <c r="F2" s="5" t="s">
        <v>29</v>
      </c>
      <c r="G2" s="5" t="s">
        <v>21</v>
      </c>
      <c r="H2" s="5">
        <v>5000</v>
      </c>
      <c r="I2" s="10">
        <v>45016</v>
      </c>
      <c r="J2" s="5"/>
      <c r="K2" s="11"/>
    </row>
    <row r="3" spans="1:11" x14ac:dyDescent="0.25">
      <c r="A3" s="4">
        <f>A2+1</f>
        <v>2</v>
      </c>
      <c r="B3" s="5" t="s">
        <v>11</v>
      </c>
      <c r="C3" s="5">
        <v>26163</v>
      </c>
      <c r="D3" s="5">
        <v>2022</v>
      </c>
      <c r="E3" s="5" t="s">
        <v>37</v>
      </c>
      <c r="F3" s="5" t="s">
        <v>22</v>
      </c>
      <c r="G3" s="5" t="s">
        <v>21</v>
      </c>
      <c r="H3" s="5">
        <v>10000</v>
      </c>
      <c r="I3" s="10">
        <v>45016</v>
      </c>
      <c r="J3" s="5"/>
      <c r="K3" s="11"/>
    </row>
    <row r="4" spans="1:11" x14ac:dyDescent="0.25">
      <c r="A4" s="4">
        <f t="shared" ref="A4:A8" si="0">A3+1</f>
        <v>3</v>
      </c>
      <c r="B4" s="5" t="s">
        <v>11</v>
      </c>
      <c r="C4" s="5">
        <v>44516</v>
      </c>
      <c r="D4" s="5">
        <v>2022</v>
      </c>
      <c r="E4" s="5" t="s">
        <v>37</v>
      </c>
      <c r="F4" s="5" t="s">
        <v>29</v>
      </c>
      <c r="G4" s="5" t="s">
        <v>21</v>
      </c>
      <c r="H4" s="5">
        <v>5000</v>
      </c>
      <c r="I4" s="10">
        <v>45016</v>
      </c>
      <c r="J4" s="5"/>
      <c r="K4" s="11"/>
    </row>
    <row r="5" spans="1:11" x14ac:dyDescent="0.25">
      <c r="A5" s="4">
        <f t="shared" si="0"/>
        <v>4</v>
      </c>
      <c r="B5" s="5" t="s">
        <v>11</v>
      </c>
      <c r="C5" s="5">
        <v>2762</v>
      </c>
      <c r="D5" s="5">
        <v>2023</v>
      </c>
      <c r="E5" s="5" t="s">
        <v>37</v>
      </c>
      <c r="F5" s="5" t="s">
        <v>22</v>
      </c>
      <c r="G5" s="5" t="s">
        <v>21</v>
      </c>
      <c r="H5" s="5">
        <v>10000</v>
      </c>
      <c r="I5" s="10">
        <v>45016</v>
      </c>
      <c r="J5" s="5"/>
      <c r="K5" s="11"/>
    </row>
    <row r="6" spans="1:11" x14ac:dyDescent="0.25">
      <c r="A6" s="4">
        <f t="shared" si="0"/>
        <v>5</v>
      </c>
      <c r="B6" s="5" t="s">
        <v>11</v>
      </c>
      <c r="C6" s="5">
        <v>4857</v>
      </c>
      <c r="D6" s="5">
        <v>2023</v>
      </c>
      <c r="E6" s="5" t="s">
        <v>37</v>
      </c>
      <c r="F6" s="5" t="s">
        <v>22</v>
      </c>
      <c r="G6" s="5" t="s">
        <v>21</v>
      </c>
      <c r="H6" s="5">
        <v>10000</v>
      </c>
      <c r="I6" s="10">
        <v>45016</v>
      </c>
      <c r="J6" s="5"/>
      <c r="K6" s="11"/>
    </row>
    <row r="7" spans="1:11" x14ac:dyDescent="0.25">
      <c r="A7" s="4">
        <f t="shared" si="0"/>
        <v>6</v>
      </c>
      <c r="B7" s="5" t="s">
        <v>11</v>
      </c>
      <c r="C7" s="5">
        <v>5828</v>
      </c>
      <c r="D7" s="5">
        <v>2023</v>
      </c>
      <c r="E7" s="5" t="s">
        <v>37</v>
      </c>
      <c r="F7" s="5" t="s">
        <v>30</v>
      </c>
      <c r="G7" s="5" t="s">
        <v>21</v>
      </c>
      <c r="H7" s="5">
        <v>2500</v>
      </c>
      <c r="I7" s="10">
        <v>45016</v>
      </c>
      <c r="J7" s="5"/>
      <c r="K7" s="11"/>
    </row>
    <row r="8" spans="1:11" x14ac:dyDescent="0.25">
      <c r="A8" s="4">
        <f t="shared" si="0"/>
        <v>7</v>
      </c>
      <c r="B8" s="13" t="s">
        <v>11</v>
      </c>
      <c r="C8" s="13">
        <v>7971</v>
      </c>
      <c r="D8" s="13">
        <v>2023</v>
      </c>
      <c r="E8" s="13" t="s">
        <v>37</v>
      </c>
      <c r="F8" s="13" t="s">
        <v>30</v>
      </c>
      <c r="G8" s="13" t="s">
        <v>21</v>
      </c>
      <c r="H8" s="13">
        <v>2500</v>
      </c>
      <c r="I8" s="14">
        <v>45016</v>
      </c>
      <c r="J8" s="13"/>
      <c r="K8" s="15"/>
    </row>
    <row r="9" spans="1:11" ht="15.75" thickBot="1" x14ac:dyDescent="0.3">
      <c r="A9" s="37" t="s">
        <v>50</v>
      </c>
      <c r="B9" s="38"/>
      <c r="C9" s="38"/>
      <c r="D9" s="38"/>
      <c r="E9" s="38"/>
      <c r="F9" s="38"/>
      <c r="G9" s="39"/>
      <c r="H9" s="19">
        <f>SUBTOTAL(109,Table1[AMOUNT])</f>
        <v>45000</v>
      </c>
      <c r="I9" s="20"/>
      <c r="J9" s="20"/>
      <c r="K9" s="21"/>
    </row>
  </sheetData>
  <mergeCells count="1">
    <mergeCell ref="A9:G9"/>
  </mergeCells>
  <pageMargins left="0.7" right="0.7" top="0.75" bottom="0.75" header="0.3" footer="0.3"/>
  <pageSetup paperSize="9" scale="87" orientation="landscape" horizontalDpi="0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8404F-88BE-4539-877C-26878E8732DD}">
  <sheetPr>
    <pageSetUpPr fitToPage="1"/>
  </sheetPr>
  <dimension ref="A1:K6"/>
  <sheetViews>
    <sheetView workbookViewId="0">
      <selection activeCell="J13" sqref="J13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5.42578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11</v>
      </c>
      <c r="C2" s="5">
        <v>27818</v>
      </c>
      <c r="D2" s="5">
        <v>2009</v>
      </c>
      <c r="E2" s="5" t="s">
        <v>37</v>
      </c>
      <c r="F2" s="5" t="s">
        <v>29</v>
      </c>
      <c r="G2" s="5" t="s">
        <v>12</v>
      </c>
      <c r="H2" s="5">
        <v>5000</v>
      </c>
      <c r="I2" s="10">
        <v>45016</v>
      </c>
      <c r="J2" s="5"/>
      <c r="K2" s="11"/>
    </row>
    <row r="3" spans="1:11" x14ac:dyDescent="0.25">
      <c r="A3" s="4">
        <v>2</v>
      </c>
      <c r="B3" s="5" t="s">
        <v>11</v>
      </c>
      <c r="C3" s="5">
        <v>5281</v>
      </c>
      <c r="D3" s="5">
        <v>2011</v>
      </c>
      <c r="E3" s="5" t="s">
        <v>37</v>
      </c>
      <c r="F3" s="5" t="s">
        <v>29</v>
      </c>
      <c r="G3" s="5" t="s">
        <v>12</v>
      </c>
      <c r="H3" s="5">
        <v>5000</v>
      </c>
      <c r="I3" s="10">
        <v>45016</v>
      </c>
      <c r="J3" s="5"/>
      <c r="K3" s="11"/>
    </row>
    <row r="4" spans="1:11" x14ac:dyDescent="0.25">
      <c r="A4" s="4">
        <v>3</v>
      </c>
      <c r="B4" s="5" t="s">
        <v>11</v>
      </c>
      <c r="C4" s="5">
        <v>7090</v>
      </c>
      <c r="D4" s="5">
        <v>2021</v>
      </c>
      <c r="E4" s="5" t="s">
        <v>37</v>
      </c>
      <c r="F4" s="5" t="s">
        <v>29</v>
      </c>
      <c r="G4" s="5" t="s">
        <v>12</v>
      </c>
      <c r="H4" s="5">
        <v>5000</v>
      </c>
      <c r="I4" s="10">
        <v>45016</v>
      </c>
      <c r="J4" s="5"/>
      <c r="K4" s="11"/>
    </row>
    <row r="5" spans="1:11" x14ac:dyDescent="0.25">
      <c r="A5" s="12">
        <v>4</v>
      </c>
      <c r="B5" s="13" t="s">
        <v>11</v>
      </c>
      <c r="C5" s="13">
        <v>7623</v>
      </c>
      <c r="D5" s="13">
        <v>2023</v>
      </c>
      <c r="E5" s="13" t="s">
        <v>37</v>
      </c>
      <c r="F5" s="13" t="s">
        <v>30</v>
      </c>
      <c r="G5" s="13" t="s">
        <v>12</v>
      </c>
      <c r="H5" s="13">
        <v>2500</v>
      </c>
      <c r="I5" s="14">
        <v>45016</v>
      </c>
      <c r="J5" s="13"/>
      <c r="K5" s="15"/>
    </row>
    <row r="6" spans="1:11" ht="15.75" thickBot="1" x14ac:dyDescent="0.3">
      <c r="A6" s="37" t="s">
        <v>50</v>
      </c>
      <c r="B6" s="38"/>
      <c r="C6" s="38"/>
      <c r="D6" s="38"/>
      <c r="E6" s="38"/>
      <c r="F6" s="38"/>
      <c r="G6" s="39"/>
      <c r="H6" s="19">
        <f>SUBTOTAL(109,Table2[AMOUNT])</f>
        <v>17500</v>
      </c>
      <c r="I6" s="20"/>
      <c r="J6" s="20"/>
      <c r="K6" s="21"/>
    </row>
  </sheetData>
  <mergeCells count="1">
    <mergeCell ref="A6:G6"/>
  </mergeCells>
  <pageMargins left="0.7" right="0.7" top="0.75" bottom="0.75" header="0.3" footer="0.3"/>
  <pageSetup paperSize="9" scale="87" orientation="landscape" horizontalDpi="0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0FA5-0565-4BA6-A2A2-8A46A921F792}">
  <sheetPr>
    <pageSetUpPr fitToPage="1"/>
  </sheetPr>
  <dimension ref="A1:L5"/>
  <sheetViews>
    <sheetView workbookViewId="0">
      <selection activeCell="H8" sqref="H8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19.42578125" bestFit="1" customWidth="1"/>
    <col min="11" max="11" width="21" customWidth="1"/>
    <col min="12" max="12" width="41" customWidth="1"/>
  </cols>
  <sheetData>
    <row r="1" spans="1:12" ht="15.7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59</v>
      </c>
      <c r="K1" s="24" t="s">
        <v>9</v>
      </c>
      <c r="L1" s="25" t="s">
        <v>10</v>
      </c>
    </row>
    <row r="2" spans="1:12" x14ac:dyDescent="0.25">
      <c r="A2" s="26">
        <v>1</v>
      </c>
      <c r="B2" s="27" t="s">
        <v>11</v>
      </c>
      <c r="C2" s="27">
        <v>14156</v>
      </c>
      <c r="D2" s="27">
        <v>2009</v>
      </c>
      <c r="E2" s="27" t="s">
        <v>37</v>
      </c>
      <c r="F2" s="27" t="s">
        <v>29</v>
      </c>
      <c r="G2" s="27" t="s">
        <v>25</v>
      </c>
      <c r="H2" s="27">
        <v>5000</v>
      </c>
      <c r="I2" s="28">
        <v>45016</v>
      </c>
      <c r="J2" s="28"/>
      <c r="K2" s="27"/>
      <c r="L2" s="29"/>
    </row>
    <row r="3" spans="1:12" x14ac:dyDescent="0.25">
      <c r="A3" s="30">
        <v>2</v>
      </c>
      <c r="B3" s="5" t="s">
        <v>11</v>
      </c>
      <c r="C3" s="5">
        <v>3339</v>
      </c>
      <c r="D3" s="5">
        <v>2023</v>
      </c>
      <c r="E3" s="5" t="s">
        <v>37</v>
      </c>
      <c r="F3" s="5" t="s">
        <v>23</v>
      </c>
      <c r="G3" s="5" t="s">
        <v>25</v>
      </c>
      <c r="H3" s="5">
        <v>10000</v>
      </c>
      <c r="I3" s="10">
        <v>45016</v>
      </c>
      <c r="J3" s="5">
        <v>10000</v>
      </c>
      <c r="K3" s="5" t="s">
        <v>58</v>
      </c>
      <c r="L3" s="31"/>
    </row>
    <row r="4" spans="1:12" ht="15.75" thickBot="1" x14ac:dyDescent="0.3">
      <c r="A4" s="32">
        <v>3</v>
      </c>
      <c r="B4" s="33" t="s">
        <v>11</v>
      </c>
      <c r="C4" s="33">
        <v>1846</v>
      </c>
      <c r="D4" s="33">
        <v>2023</v>
      </c>
      <c r="E4" s="33" t="s">
        <v>37</v>
      </c>
      <c r="F4" s="33" t="s">
        <v>23</v>
      </c>
      <c r="G4" s="33" t="s">
        <v>25</v>
      </c>
      <c r="H4" s="33">
        <v>10000</v>
      </c>
      <c r="I4" s="34">
        <v>45016</v>
      </c>
      <c r="J4" s="40">
        <v>10000</v>
      </c>
      <c r="K4" s="40" t="s">
        <v>57</v>
      </c>
      <c r="L4" s="35"/>
    </row>
    <row r="5" spans="1:12" ht="15.75" thickBot="1" x14ac:dyDescent="0.3">
      <c r="A5" s="44" t="s">
        <v>50</v>
      </c>
      <c r="B5" s="45"/>
      <c r="C5" s="45"/>
      <c r="D5" s="45"/>
      <c r="E5" s="45"/>
      <c r="F5" s="45"/>
      <c r="G5" s="46"/>
      <c r="H5" s="47">
        <f>SUBTOTAL(109,Table19[AMOUNT])</f>
        <v>25000</v>
      </c>
      <c r="I5" s="41"/>
      <c r="J5" s="47">
        <f>SUBTOTAL(109,Table19[SANCTION AMOUNT])</f>
        <v>20000</v>
      </c>
      <c r="K5" s="42"/>
      <c r="L5" s="43"/>
    </row>
  </sheetData>
  <mergeCells count="1">
    <mergeCell ref="A5:G5"/>
  </mergeCells>
  <pageMargins left="0.7" right="0.7" top="0.75" bottom="0.75" header="0.3" footer="0.3"/>
  <pageSetup paperSize="9" scale="83"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66BA-D448-43F4-A730-D8A0A63B405B}">
  <sheetPr>
    <pageSetUpPr fitToPage="1"/>
  </sheetPr>
  <dimension ref="A1:K8"/>
  <sheetViews>
    <sheetView workbookViewId="0">
      <selection activeCell="G18" sqref="G18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42578125" bestFit="1" customWidth="1"/>
    <col min="5" max="5" width="7.85546875" bestFit="1" customWidth="1"/>
    <col min="6" max="6" width="23.5703125" bestFit="1" customWidth="1"/>
    <col min="7" max="7" width="14" bestFit="1" customWidth="1"/>
    <col min="8" max="8" width="9.140625" bestFit="1" customWidth="1"/>
    <col min="9" max="9" width="9.42578125" bestFit="1" customWidth="1"/>
    <col min="10" max="10" width="19" bestFit="1" customWidth="1"/>
    <col min="11" max="11" width="39.14062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24</v>
      </c>
      <c r="C2" s="5">
        <v>1133</v>
      </c>
      <c r="D2" s="5">
        <v>2010</v>
      </c>
      <c r="E2" s="5" t="s">
        <v>37</v>
      </c>
      <c r="F2" s="5" t="s">
        <v>29</v>
      </c>
      <c r="G2" s="5" t="s">
        <v>16</v>
      </c>
      <c r="H2" s="5">
        <v>5000</v>
      </c>
      <c r="I2" s="10">
        <v>45016</v>
      </c>
      <c r="J2" s="5"/>
      <c r="K2" s="11"/>
    </row>
    <row r="3" spans="1:11" x14ac:dyDescent="0.25">
      <c r="A3" s="4">
        <f>A2+1</f>
        <v>2</v>
      </c>
      <c r="B3" s="5" t="s">
        <v>24</v>
      </c>
      <c r="C3" s="5">
        <v>877</v>
      </c>
      <c r="D3" s="5">
        <v>2010</v>
      </c>
      <c r="E3" s="5" t="s">
        <v>37</v>
      </c>
      <c r="F3" s="5" t="s">
        <v>29</v>
      </c>
      <c r="G3" s="5" t="s">
        <v>16</v>
      </c>
      <c r="H3" s="5">
        <v>5000</v>
      </c>
      <c r="I3" s="10">
        <v>45016</v>
      </c>
      <c r="J3" s="5"/>
      <c r="K3" s="11"/>
    </row>
    <row r="4" spans="1:11" x14ac:dyDescent="0.25">
      <c r="A4" s="4">
        <f t="shared" ref="A4:A7" si="0">A3+1</f>
        <v>3</v>
      </c>
      <c r="B4" s="5" t="s">
        <v>24</v>
      </c>
      <c r="C4" s="5">
        <v>876</v>
      </c>
      <c r="D4" s="5">
        <v>2010</v>
      </c>
      <c r="E4" s="5" t="s">
        <v>37</v>
      </c>
      <c r="F4" s="5" t="s">
        <v>29</v>
      </c>
      <c r="G4" s="5" t="s">
        <v>16</v>
      </c>
      <c r="H4" s="5">
        <v>5000</v>
      </c>
      <c r="I4" s="10">
        <v>45016</v>
      </c>
      <c r="J4" s="5"/>
      <c r="K4" s="11"/>
    </row>
    <row r="5" spans="1:11" x14ac:dyDescent="0.25">
      <c r="A5" s="4">
        <f t="shared" si="0"/>
        <v>4</v>
      </c>
      <c r="B5" s="5" t="s">
        <v>11</v>
      </c>
      <c r="C5" s="5">
        <v>25140</v>
      </c>
      <c r="D5" s="5">
        <v>2011</v>
      </c>
      <c r="E5" s="5" t="s">
        <v>37</v>
      </c>
      <c r="F5" s="5" t="s">
        <v>29</v>
      </c>
      <c r="G5" s="5" t="s">
        <v>16</v>
      </c>
      <c r="H5" s="5">
        <v>5000</v>
      </c>
      <c r="I5" s="10">
        <v>45016</v>
      </c>
      <c r="J5" s="5"/>
      <c r="K5" s="11"/>
    </row>
    <row r="6" spans="1:11" x14ac:dyDescent="0.25">
      <c r="A6" s="4">
        <f t="shared" si="0"/>
        <v>5</v>
      </c>
      <c r="B6" s="5" t="s">
        <v>11</v>
      </c>
      <c r="C6" s="5">
        <v>7381</v>
      </c>
      <c r="D6" s="5">
        <v>2023</v>
      </c>
      <c r="E6" s="5" t="s">
        <v>37</v>
      </c>
      <c r="F6" s="5" t="s">
        <v>30</v>
      </c>
      <c r="G6" s="5" t="s">
        <v>16</v>
      </c>
      <c r="H6" s="5">
        <v>2500</v>
      </c>
      <c r="I6" s="10">
        <v>45016</v>
      </c>
      <c r="J6" s="5"/>
      <c r="K6" s="11"/>
    </row>
    <row r="7" spans="1:11" x14ac:dyDescent="0.25">
      <c r="A7" s="12">
        <f t="shared" si="0"/>
        <v>6</v>
      </c>
      <c r="B7" s="13" t="s">
        <v>11</v>
      </c>
      <c r="C7" s="13">
        <v>6015</v>
      </c>
      <c r="D7" s="13">
        <v>2023</v>
      </c>
      <c r="E7" s="13" t="s">
        <v>37</v>
      </c>
      <c r="F7" s="13" t="s">
        <v>30</v>
      </c>
      <c r="G7" s="13" t="s">
        <v>16</v>
      </c>
      <c r="H7" s="13">
        <v>2500</v>
      </c>
      <c r="I7" s="14">
        <v>45016</v>
      </c>
      <c r="J7" s="13"/>
      <c r="K7" s="15"/>
    </row>
    <row r="8" spans="1:11" ht="15.75" thickBot="1" x14ac:dyDescent="0.3">
      <c r="A8" s="37" t="s">
        <v>50</v>
      </c>
      <c r="B8" s="38"/>
      <c r="C8" s="38"/>
      <c r="D8" s="38"/>
      <c r="E8" s="38"/>
      <c r="F8" s="38"/>
      <c r="G8" s="39"/>
      <c r="H8" s="19">
        <f>SUBTOTAL(109,Table3[AMOUNT])</f>
        <v>25000</v>
      </c>
      <c r="I8" s="20"/>
      <c r="J8" s="20"/>
      <c r="K8" s="21"/>
    </row>
  </sheetData>
  <mergeCells count="1">
    <mergeCell ref="A8:G8"/>
  </mergeCells>
  <pageMargins left="0.7" right="0.7" top="0.75" bottom="0.75" header="0.3" footer="0.3"/>
  <pageSetup paperSize="9" scale="88" orientation="landscape" horizontalDpi="0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0BEC-EEF5-4374-8753-FE878C39F1FA}">
  <sheetPr>
    <pageSetUpPr fitToPage="1"/>
  </sheetPr>
  <dimension ref="A1:K4"/>
  <sheetViews>
    <sheetView workbookViewId="0">
      <selection activeCell="I16" sqref="I16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11</v>
      </c>
      <c r="C2" s="5">
        <v>22861</v>
      </c>
      <c r="D2" s="5">
        <v>2010</v>
      </c>
      <c r="E2" s="5" t="s">
        <v>37</v>
      </c>
      <c r="F2" s="5" t="s">
        <v>29</v>
      </c>
      <c r="G2" s="5" t="s">
        <v>33</v>
      </c>
      <c r="H2" s="5">
        <v>5000</v>
      </c>
      <c r="I2" s="10">
        <v>45016</v>
      </c>
      <c r="J2" s="5"/>
      <c r="K2" s="11"/>
    </row>
    <row r="3" spans="1:11" x14ac:dyDescent="0.25">
      <c r="A3" s="12">
        <v>2</v>
      </c>
      <c r="B3" s="13" t="s">
        <v>11</v>
      </c>
      <c r="C3" s="13">
        <v>10518</v>
      </c>
      <c r="D3" s="13">
        <v>2022</v>
      </c>
      <c r="E3" s="13" t="s">
        <v>37</v>
      </c>
      <c r="F3" s="13" t="s">
        <v>23</v>
      </c>
      <c r="G3" s="13" t="s">
        <v>33</v>
      </c>
      <c r="H3" s="13">
        <v>10000</v>
      </c>
      <c r="I3" s="14">
        <v>45016</v>
      </c>
      <c r="J3" s="13"/>
      <c r="K3" s="15"/>
    </row>
    <row r="4" spans="1:11" ht="15.75" thickBot="1" x14ac:dyDescent="0.3">
      <c r="A4" s="37" t="s">
        <v>50</v>
      </c>
      <c r="B4" s="38"/>
      <c r="C4" s="38"/>
      <c r="D4" s="38"/>
      <c r="E4" s="38"/>
      <c r="F4" s="38"/>
      <c r="G4" s="39"/>
      <c r="H4" s="19">
        <f>SUBTOTAL(109,Table20[AMOUNT])</f>
        <v>15000</v>
      </c>
      <c r="I4" s="20"/>
      <c r="J4" s="20"/>
      <c r="K4" s="21"/>
    </row>
  </sheetData>
  <mergeCells count="1">
    <mergeCell ref="A4:G4"/>
  </mergeCells>
  <pageMargins left="0.7" right="0.7" top="0.75" bottom="0.75" header="0.3" footer="0.3"/>
  <pageSetup paperSize="9" scale="83" orientation="landscape" horizontalDpi="0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CDCFD-B279-488D-955C-EFCFBC337F05}">
  <sheetPr>
    <pageSetUpPr fitToPage="1"/>
  </sheetPr>
  <dimension ref="A1:K3"/>
  <sheetViews>
    <sheetView workbookViewId="0">
      <selection activeCell="A3" sqref="A3:K3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12">
        <v>1</v>
      </c>
      <c r="B2" s="13" t="s">
        <v>11</v>
      </c>
      <c r="C2" s="13">
        <v>7087</v>
      </c>
      <c r="D2" s="13">
        <v>2021</v>
      </c>
      <c r="E2" s="13" t="s">
        <v>37</v>
      </c>
      <c r="F2" s="13" t="s">
        <v>29</v>
      </c>
      <c r="G2" s="13" t="s">
        <v>46</v>
      </c>
      <c r="H2" s="13">
        <v>5000</v>
      </c>
      <c r="I2" s="14">
        <v>45016</v>
      </c>
      <c r="J2" s="13"/>
      <c r="K2" s="15"/>
    </row>
    <row r="3" spans="1:11" ht="15.75" thickBot="1" x14ac:dyDescent="0.3">
      <c r="A3" s="37" t="s">
        <v>50</v>
      </c>
      <c r="B3" s="38"/>
      <c r="C3" s="38"/>
      <c r="D3" s="38"/>
      <c r="E3" s="38"/>
      <c r="F3" s="38"/>
      <c r="G3" s="39"/>
      <c r="H3" s="19">
        <f>SUBTOTAL(109,Table20[AMOUNT])</f>
        <v>15000</v>
      </c>
      <c r="I3" s="20"/>
      <c r="J3" s="20"/>
      <c r="K3" s="21"/>
    </row>
  </sheetData>
  <mergeCells count="1">
    <mergeCell ref="A3:G3"/>
  </mergeCells>
  <pageMargins left="0.7" right="0.7" top="0.75" bottom="0.75" header="0.3" footer="0.3"/>
  <pageSetup paperSize="9" scale="83" orientation="landscape" horizontalDpi="0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374-B153-4B6F-8B75-25F016C8EE8F}">
  <sheetPr>
    <pageSetUpPr fitToPage="1"/>
  </sheetPr>
  <dimension ref="A1:K5"/>
  <sheetViews>
    <sheetView workbookViewId="0">
      <selection activeCell="K15" sqref="K15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8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11</v>
      </c>
      <c r="C2" s="5">
        <v>9415</v>
      </c>
      <c r="D2" s="5">
        <v>2007</v>
      </c>
      <c r="E2" s="5" t="s">
        <v>37</v>
      </c>
      <c r="F2" s="5" t="s">
        <v>29</v>
      </c>
      <c r="G2" s="5" t="s">
        <v>34</v>
      </c>
      <c r="H2" s="5">
        <v>5000</v>
      </c>
      <c r="I2" s="10">
        <v>45016</v>
      </c>
      <c r="J2" s="5"/>
      <c r="K2" s="11"/>
    </row>
    <row r="3" spans="1:11" x14ac:dyDescent="0.25">
      <c r="A3" s="4">
        <v>2</v>
      </c>
      <c r="B3" s="5" t="s">
        <v>11</v>
      </c>
      <c r="C3" s="5">
        <v>957</v>
      </c>
      <c r="D3" s="5">
        <v>2023</v>
      </c>
      <c r="E3" s="5" t="s">
        <v>37</v>
      </c>
      <c r="F3" s="5" t="s">
        <v>22</v>
      </c>
      <c r="G3" s="5" t="s">
        <v>34</v>
      </c>
      <c r="H3" s="5">
        <v>10000</v>
      </c>
      <c r="I3" s="10">
        <v>45016</v>
      </c>
      <c r="J3" s="5"/>
      <c r="K3" s="11"/>
    </row>
    <row r="4" spans="1:11" x14ac:dyDescent="0.25">
      <c r="A4" s="12">
        <v>3</v>
      </c>
      <c r="B4" s="13" t="s">
        <v>11</v>
      </c>
      <c r="C4" s="13">
        <v>6771</v>
      </c>
      <c r="D4" s="13">
        <v>2023</v>
      </c>
      <c r="E4" s="13" t="s">
        <v>37</v>
      </c>
      <c r="F4" s="13" t="s">
        <v>30</v>
      </c>
      <c r="G4" s="13" t="s">
        <v>34</v>
      </c>
      <c r="H4" s="13">
        <v>2500</v>
      </c>
      <c r="I4" s="14">
        <v>45016</v>
      </c>
      <c r="J4" s="13"/>
      <c r="K4" s="15"/>
    </row>
    <row r="5" spans="1:11" ht="15.75" thickBot="1" x14ac:dyDescent="0.3">
      <c r="A5" s="37" t="s">
        <v>50</v>
      </c>
      <c r="B5" s="38"/>
      <c r="C5" s="38"/>
      <c r="D5" s="38"/>
      <c r="E5" s="38"/>
      <c r="F5" s="38"/>
      <c r="G5" s="39"/>
      <c r="H5" s="19">
        <f>SUBTOTAL(109,Table22[AMOUNT])</f>
        <v>17500</v>
      </c>
      <c r="I5" s="20"/>
      <c r="J5" s="20"/>
      <c r="K5" s="21"/>
    </row>
  </sheetData>
  <mergeCells count="1">
    <mergeCell ref="A5:G5"/>
  </mergeCells>
  <pageMargins left="0.7" right="0.7" top="0.75" bottom="0.75" header="0.3" footer="0.3"/>
  <pageSetup paperSize="9" scale="91" orientation="landscape" horizontalDpi="0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A2CA-8E79-42A2-A52F-DBDAFD3DA2DA}">
  <dimension ref="A3:B25"/>
  <sheetViews>
    <sheetView topLeftCell="A4" workbookViewId="0">
      <selection activeCell="H15" sqref="H15"/>
    </sheetView>
  </sheetViews>
  <sheetFormatPr defaultRowHeight="15" x14ac:dyDescent="0.25"/>
  <cols>
    <col min="1" max="1" width="20.28515625" bestFit="1" customWidth="1"/>
    <col min="2" max="2" width="16.85546875" bestFit="1" customWidth="1"/>
  </cols>
  <sheetData>
    <row r="3" spans="1:2" x14ac:dyDescent="0.25">
      <c r="A3" s="8" t="s">
        <v>47</v>
      </c>
      <c r="B3" t="s">
        <v>49</v>
      </c>
    </row>
    <row r="4" spans="1:2" x14ac:dyDescent="0.25">
      <c r="A4" s="9" t="s">
        <v>16</v>
      </c>
      <c r="B4">
        <v>6</v>
      </c>
    </row>
    <row r="5" spans="1:2" x14ac:dyDescent="0.25">
      <c r="A5" s="9" t="s">
        <v>32</v>
      </c>
      <c r="B5">
        <v>7</v>
      </c>
    </row>
    <row r="6" spans="1:2" x14ac:dyDescent="0.25">
      <c r="A6" s="9" t="s">
        <v>45</v>
      </c>
      <c r="B6">
        <v>1</v>
      </c>
    </row>
    <row r="7" spans="1:2" x14ac:dyDescent="0.25">
      <c r="A7" s="9" t="s">
        <v>42</v>
      </c>
      <c r="B7">
        <v>3</v>
      </c>
    </row>
    <row r="8" spans="1:2" x14ac:dyDescent="0.25">
      <c r="A8" s="9" t="s">
        <v>19</v>
      </c>
      <c r="B8">
        <v>49</v>
      </c>
    </row>
    <row r="9" spans="1:2" x14ac:dyDescent="0.25">
      <c r="A9" s="9" t="s">
        <v>41</v>
      </c>
      <c r="B9">
        <v>2</v>
      </c>
    </row>
    <row r="10" spans="1:2" x14ac:dyDescent="0.25">
      <c r="A10" s="9" t="s">
        <v>26</v>
      </c>
      <c r="B10">
        <v>5</v>
      </c>
    </row>
    <row r="11" spans="1:2" x14ac:dyDescent="0.25">
      <c r="A11" s="9" t="s">
        <v>13</v>
      </c>
      <c r="B11">
        <v>7</v>
      </c>
    </row>
    <row r="12" spans="1:2" x14ac:dyDescent="0.25">
      <c r="A12" s="9" t="s">
        <v>17</v>
      </c>
      <c r="B12">
        <v>5</v>
      </c>
    </row>
    <row r="13" spans="1:2" x14ac:dyDescent="0.25">
      <c r="A13" s="9" t="s">
        <v>18</v>
      </c>
      <c r="B13">
        <v>3</v>
      </c>
    </row>
    <row r="14" spans="1:2" x14ac:dyDescent="0.25">
      <c r="A14" s="9" t="s">
        <v>15</v>
      </c>
      <c r="B14">
        <v>17</v>
      </c>
    </row>
    <row r="15" spans="1:2" x14ac:dyDescent="0.25">
      <c r="A15" s="9" t="s">
        <v>28</v>
      </c>
      <c r="B15">
        <v>1</v>
      </c>
    </row>
    <row r="16" spans="1:2" x14ac:dyDescent="0.25">
      <c r="A16" s="9" t="s">
        <v>14</v>
      </c>
      <c r="B16">
        <v>8</v>
      </c>
    </row>
    <row r="17" spans="1:2" x14ac:dyDescent="0.25">
      <c r="A17" s="9" t="s">
        <v>20</v>
      </c>
      <c r="B17">
        <v>4</v>
      </c>
    </row>
    <row r="18" spans="1:2" x14ac:dyDescent="0.25">
      <c r="A18" s="9" t="s">
        <v>27</v>
      </c>
      <c r="B18">
        <v>5</v>
      </c>
    </row>
    <row r="19" spans="1:2" x14ac:dyDescent="0.25">
      <c r="A19" s="9" t="s">
        <v>21</v>
      </c>
      <c r="B19">
        <v>7</v>
      </c>
    </row>
    <row r="20" spans="1:2" x14ac:dyDescent="0.25">
      <c r="A20" s="9" t="s">
        <v>12</v>
      </c>
      <c r="B20">
        <v>4</v>
      </c>
    </row>
    <row r="21" spans="1:2" x14ac:dyDescent="0.25">
      <c r="A21" s="9" t="s">
        <v>25</v>
      </c>
      <c r="B21">
        <v>3</v>
      </c>
    </row>
    <row r="22" spans="1:2" x14ac:dyDescent="0.25">
      <c r="A22" s="9" t="s">
        <v>33</v>
      </c>
      <c r="B22">
        <v>2</v>
      </c>
    </row>
    <row r="23" spans="1:2" x14ac:dyDescent="0.25">
      <c r="A23" s="9" t="s">
        <v>46</v>
      </c>
      <c r="B23">
        <v>1</v>
      </c>
    </row>
    <row r="24" spans="1:2" x14ac:dyDescent="0.25">
      <c r="A24" s="9" t="s">
        <v>34</v>
      </c>
      <c r="B24">
        <v>3</v>
      </c>
    </row>
    <row r="25" spans="1:2" x14ac:dyDescent="0.25">
      <c r="A25" s="9" t="s">
        <v>48</v>
      </c>
      <c r="B25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54BB-69E8-458F-9FE0-B8E260DFBD75}">
  <sheetPr>
    <pageSetUpPr fitToPage="1"/>
  </sheetPr>
  <dimension ref="A1:K9"/>
  <sheetViews>
    <sheetView workbookViewId="0">
      <selection activeCell="H10" sqref="H10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11</v>
      </c>
      <c r="C2" s="5">
        <v>33402</v>
      </c>
      <c r="D2" s="5">
        <v>2010</v>
      </c>
      <c r="E2" s="5" t="s">
        <v>37</v>
      </c>
      <c r="F2" s="5" t="s">
        <v>29</v>
      </c>
      <c r="G2" s="5" t="s">
        <v>32</v>
      </c>
      <c r="H2" s="5">
        <v>5000</v>
      </c>
      <c r="I2" s="10">
        <v>45016</v>
      </c>
      <c r="J2" s="5"/>
      <c r="K2" s="11"/>
    </row>
    <row r="3" spans="1:11" x14ac:dyDescent="0.25">
      <c r="A3" s="4">
        <f>A2+1</f>
        <v>2</v>
      </c>
      <c r="B3" s="5" t="s">
        <v>24</v>
      </c>
      <c r="C3" s="5">
        <v>259</v>
      </c>
      <c r="D3" s="5">
        <v>2020</v>
      </c>
      <c r="E3" s="5" t="s">
        <v>37</v>
      </c>
      <c r="F3" s="5" t="s">
        <v>29</v>
      </c>
      <c r="G3" s="5" t="s">
        <v>32</v>
      </c>
      <c r="H3" s="5">
        <v>5000</v>
      </c>
      <c r="I3" s="10">
        <v>45016</v>
      </c>
      <c r="J3" s="5"/>
      <c r="K3" s="11"/>
    </row>
    <row r="4" spans="1:11" x14ac:dyDescent="0.25">
      <c r="A4" s="4">
        <f t="shared" ref="A4:A8" si="0">A3+1</f>
        <v>3</v>
      </c>
      <c r="B4" s="5" t="s">
        <v>11</v>
      </c>
      <c r="C4" s="5">
        <v>846</v>
      </c>
      <c r="D4" s="5">
        <v>2023</v>
      </c>
      <c r="E4" s="5" t="s">
        <v>37</v>
      </c>
      <c r="F4" s="5" t="s">
        <v>23</v>
      </c>
      <c r="G4" s="5" t="s">
        <v>32</v>
      </c>
      <c r="H4" s="5">
        <v>10000</v>
      </c>
      <c r="I4" s="10">
        <v>45016</v>
      </c>
      <c r="J4" s="5"/>
      <c r="K4" s="11"/>
    </row>
    <row r="5" spans="1:11" x14ac:dyDescent="0.25">
      <c r="A5" s="4">
        <f t="shared" si="0"/>
        <v>4</v>
      </c>
      <c r="B5" s="5" t="s">
        <v>11</v>
      </c>
      <c r="C5" s="5">
        <v>3106</v>
      </c>
      <c r="D5" s="5">
        <v>2023</v>
      </c>
      <c r="E5" s="5" t="s">
        <v>37</v>
      </c>
      <c r="F5" s="5" t="s">
        <v>23</v>
      </c>
      <c r="G5" s="5" t="s">
        <v>32</v>
      </c>
      <c r="H5" s="5">
        <v>10000</v>
      </c>
      <c r="I5" s="10">
        <v>45016</v>
      </c>
      <c r="J5" s="5"/>
      <c r="K5" s="11"/>
    </row>
    <row r="6" spans="1:11" x14ac:dyDescent="0.25">
      <c r="A6" s="4">
        <f t="shared" si="0"/>
        <v>5</v>
      </c>
      <c r="B6" s="5" t="s">
        <v>11</v>
      </c>
      <c r="C6" s="5">
        <v>3534</v>
      </c>
      <c r="D6" s="5">
        <v>2023</v>
      </c>
      <c r="E6" s="5" t="s">
        <v>37</v>
      </c>
      <c r="F6" s="5" t="s">
        <v>23</v>
      </c>
      <c r="G6" s="5" t="s">
        <v>32</v>
      </c>
      <c r="H6" s="5">
        <v>10000</v>
      </c>
      <c r="I6" s="10">
        <v>45016</v>
      </c>
      <c r="J6" s="5"/>
      <c r="K6" s="11"/>
    </row>
    <row r="7" spans="1:11" x14ac:dyDescent="0.25">
      <c r="A7" s="4">
        <f t="shared" si="0"/>
        <v>6</v>
      </c>
      <c r="B7" s="5" t="s">
        <v>11</v>
      </c>
      <c r="C7" s="5">
        <v>4002</v>
      </c>
      <c r="D7" s="5">
        <v>2023</v>
      </c>
      <c r="E7" s="5" t="s">
        <v>37</v>
      </c>
      <c r="F7" s="5" t="s">
        <v>23</v>
      </c>
      <c r="G7" s="5" t="s">
        <v>32</v>
      </c>
      <c r="H7" s="5">
        <v>10000</v>
      </c>
      <c r="I7" s="10">
        <v>45016</v>
      </c>
      <c r="J7" s="5"/>
      <c r="K7" s="11"/>
    </row>
    <row r="8" spans="1:11" x14ac:dyDescent="0.25">
      <c r="A8" s="12">
        <f t="shared" si="0"/>
        <v>7</v>
      </c>
      <c r="B8" s="13" t="s">
        <v>11</v>
      </c>
      <c r="C8" s="13">
        <v>5858</v>
      </c>
      <c r="D8" s="13">
        <v>2023</v>
      </c>
      <c r="E8" s="13" t="s">
        <v>37</v>
      </c>
      <c r="F8" s="13" t="s">
        <v>23</v>
      </c>
      <c r="G8" s="13" t="s">
        <v>32</v>
      </c>
      <c r="H8" s="13">
        <v>10000</v>
      </c>
      <c r="I8" s="14">
        <v>45016</v>
      </c>
      <c r="J8" s="13"/>
      <c r="K8" s="15"/>
    </row>
    <row r="9" spans="1:11" ht="15.75" thickBot="1" x14ac:dyDescent="0.3">
      <c r="A9" s="37" t="s">
        <v>50</v>
      </c>
      <c r="B9" s="38"/>
      <c r="C9" s="38"/>
      <c r="D9" s="38"/>
      <c r="E9" s="38"/>
      <c r="F9" s="38"/>
      <c r="G9" s="39"/>
      <c r="H9" s="19">
        <f>SUBTOTAL(109,Table4[AMOUNT])</f>
        <v>60000</v>
      </c>
      <c r="I9" s="20"/>
      <c r="J9" s="20"/>
      <c r="K9" s="21"/>
    </row>
  </sheetData>
  <mergeCells count="1">
    <mergeCell ref="A9:G9"/>
  </mergeCells>
  <pageMargins left="0.7" right="0.7" top="0.75" bottom="0.75" header="0.3" footer="0.3"/>
  <pageSetup paperSize="9" scale="83" orientation="landscape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1319-DC03-4BBB-9EAB-A78C25333085}">
  <dimension ref="A1:K3"/>
  <sheetViews>
    <sheetView workbookViewId="0">
      <selection activeCell="J14" sqref="J1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9.140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12">
        <v>1</v>
      </c>
      <c r="B2" s="13" t="s">
        <v>11</v>
      </c>
      <c r="C2" s="13">
        <v>9710</v>
      </c>
      <c r="D2" s="13">
        <v>2011</v>
      </c>
      <c r="E2" s="13" t="s">
        <v>37</v>
      </c>
      <c r="F2" s="13" t="s">
        <v>29</v>
      </c>
      <c r="G2" s="13" t="s">
        <v>45</v>
      </c>
      <c r="H2" s="13">
        <v>5000</v>
      </c>
      <c r="I2" s="14">
        <v>45016</v>
      </c>
      <c r="J2" s="13"/>
      <c r="K2" s="15"/>
    </row>
    <row r="3" spans="1:11" ht="15.75" thickBot="1" x14ac:dyDescent="0.3">
      <c r="A3" s="37" t="s">
        <v>50</v>
      </c>
      <c r="B3" s="38"/>
      <c r="C3" s="38"/>
      <c r="D3" s="38"/>
      <c r="E3" s="38"/>
      <c r="F3" s="38"/>
      <c r="G3" s="39"/>
      <c r="H3" s="19">
        <f>SUBTOTAL(109,Table5[AMOUNT])</f>
        <v>5000</v>
      </c>
      <c r="I3" s="20"/>
      <c r="J3" s="20"/>
      <c r="K3" s="21"/>
    </row>
  </sheetData>
  <mergeCells count="1">
    <mergeCell ref="A3:G3"/>
  </mergeCell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3AAD-0A0A-400F-A903-6054E1F27C5D}">
  <sheetPr>
    <pageSetUpPr fitToPage="1"/>
  </sheetPr>
  <dimension ref="A1:K5"/>
  <sheetViews>
    <sheetView workbookViewId="0">
      <selection activeCell="K18" sqref="K18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8.140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11</v>
      </c>
      <c r="C2" s="5">
        <v>22221</v>
      </c>
      <c r="D2" s="5">
        <v>2011</v>
      </c>
      <c r="E2" s="5" t="s">
        <v>37</v>
      </c>
      <c r="F2" s="5" t="s">
        <v>29</v>
      </c>
      <c r="G2" s="5" t="s">
        <v>42</v>
      </c>
      <c r="H2" s="5">
        <v>5000</v>
      </c>
      <c r="I2" s="10">
        <v>45016</v>
      </c>
      <c r="J2" s="5"/>
      <c r="K2" s="11"/>
    </row>
    <row r="3" spans="1:11" x14ac:dyDescent="0.25">
      <c r="A3" s="4">
        <v>2</v>
      </c>
      <c r="B3" s="5" t="s">
        <v>11</v>
      </c>
      <c r="C3" s="5">
        <v>22245</v>
      </c>
      <c r="D3" s="5">
        <v>2011</v>
      </c>
      <c r="E3" s="5" t="s">
        <v>37</v>
      </c>
      <c r="F3" s="5" t="s">
        <v>29</v>
      </c>
      <c r="G3" s="5" t="s">
        <v>42</v>
      </c>
      <c r="H3" s="5">
        <v>5000</v>
      </c>
      <c r="I3" s="10">
        <v>45016</v>
      </c>
      <c r="J3" s="5"/>
      <c r="K3" s="11"/>
    </row>
    <row r="4" spans="1:11" x14ac:dyDescent="0.25">
      <c r="A4" s="12">
        <v>3</v>
      </c>
      <c r="B4" s="13" t="s">
        <v>11</v>
      </c>
      <c r="C4" s="13">
        <v>4100</v>
      </c>
      <c r="D4" s="13">
        <v>2014</v>
      </c>
      <c r="E4" s="13" t="s">
        <v>37</v>
      </c>
      <c r="F4" s="13" t="s">
        <v>29</v>
      </c>
      <c r="G4" s="13" t="s">
        <v>42</v>
      </c>
      <c r="H4" s="13">
        <v>5000</v>
      </c>
      <c r="I4" s="14">
        <v>45016</v>
      </c>
      <c r="J4" s="13"/>
      <c r="K4" s="15"/>
    </row>
    <row r="5" spans="1:11" ht="15.75" thickBot="1" x14ac:dyDescent="0.3">
      <c r="A5" s="37" t="s">
        <v>50</v>
      </c>
      <c r="B5" s="38"/>
      <c r="C5" s="38"/>
      <c r="D5" s="38"/>
      <c r="E5" s="38"/>
      <c r="F5" s="38"/>
      <c r="G5" s="39"/>
      <c r="H5" s="19">
        <f>SUBTOTAL(109,Table6[AMOUNT])</f>
        <v>15000</v>
      </c>
      <c r="I5" s="20"/>
      <c r="J5" s="20"/>
      <c r="K5" s="21"/>
    </row>
  </sheetData>
  <mergeCells count="1">
    <mergeCell ref="A5:G5"/>
  </mergeCells>
  <pageMargins left="0.7" right="0.7" top="0.75" bottom="0.75" header="0.3" footer="0.3"/>
  <pageSetup paperSize="9" scale="93" orientation="landscape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D8A0-C2C3-4C00-B9B4-BCA2FCAC0DD8}">
  <dimension ref="A1:K51"/>
  <sheetViews>
    <sheetView topLeftCell="A34" workbookViewId="0">
      <selection activeCell="H51" sqref="H51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0.140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24</v>
      </c>
      <c r="C2" s="5">
        <v>1297</v>
      </c>
      <c r="D2" s="5">
        <v>2021</v>
      </c>
      <c r="E2" s="5" t="s">
        <v>37</v>
      </c>
      <c r="F2" s="5" t="s">
        <v>29</v>
      </c>
      <c r="G2" s="5" t="s">
        <v>19</v>
      </c>
      <c r="H2" s="5">
        <v>5000</v>
      </c>
      <c r="I2" s="10">
        <v>45016</v>
      </c>
      <c r="J2" s="5"/>
      <c r="K2" s="11"/>
    </row>
    <row r="3" spans="1:11" x14ac:dyDescent="0.25">
      <c r="A3" s="4">
        <f>A2+1</f>
        <v>2</v>
      </c>
      <c r="B3" s="5" t="s">
        <v>11</v>
      </c>
      <c r="C3" s="5">
        <v>14972</v>
      </c>
      <c r="D3" s="5">
        <v>2021</v>
      </c>
      <c r="E3" s="5" t="s">
        <v>37</v>
      </c>
      <c r="F3" s="5" t="s">
        <v>29</v>
      </c>
      <c r="G3" s="5" t="s">
        <v>19</v>
      </c>
      <c r="H3" s="5">
        <v>5000</v>
      </c>
      <c r="I3" s="10">
        <v>45016</v>
      </c>
      <c r="J3" s="5"/>
      <c r="K3" s="11"/>
    </row>
    <row r="4" spans="1:11" x14ac:dyDescent="0.25">
      <c r="A4" s="4">
        <f t="shared" ref="A4:A50" si="0">A3+1</f>
        <v>3</v>
      </c>
      <c r="B4" s="5" t="s">
        <v>11</v>
      </c>
      <c r="C4" s="5">
        <v>3880</v>
      </c>
      <c r="D4" s="5">
        <v>2023</v>
      </c>
      <c r="E4" s="5" t="s">
        <v>37</v>
      </c>
      <c r="F4" s="5" t="s">
        <v>30</v>
      </c>
      <c r="G4" s="5" t="s">
        <v>19</v>
      </c>
      <c r="H4" s="5">
        <v>2500</v>
      </c>
      <c r="I4" s="10">
        <v>45016</v>
      </c>
      <c r="J4" s="5"/>
      <c r="K4" s="11"/>
    </row>
    <row r="5" spans="1:11" x14ac:dyDescent="0.25">
      <c r="A5" s="4">
        <f t="shared" si="0"/>
        <v>4</v>
      </c>
      <c r="B5" s="5" t="s">
        <v>11</v>
      </c>
      <c r="C5" s="5">
        <v>3880</v>
      </c>
      <c r="D5" s="5">
        <v>2023</v>
      </c>
      <c r="E5" s="5" t="s">
        <v>37</v>
      </c>
      <c r="F5" s="5" t="s">
        <v>22</v>
      </c>
      <c r="G5" s="5" t="s">
        <v>19</v>
      </c>
      <c r="H5" s="5">
        <v>10000</v>
      </c>
      <c r="I5" s="10">
        <v>45016</v>
      </c>
      <c r="J5" s="5"/>
      <c r="K5" s="11"/>
    </row>
    <row r="6" spans="1:11" x14ac:dyDescent="0.25">
      <c r="A6" s="4">
        <f t="shared" si="0"/>
        <v>5</v>
      </c>
      <c r="B6" s="5" t="s">
        <v>11</v>
      </c>
      <c r="C6" s="5">
        <v>5852</v>
      </c>
      <c r="D6" s="5">
        <v>2023</v>
      </c>
      <c r="E6" s="5" t="s">
        <v>37</v>
      </c>
      <c r="F6" s="5" t="s">
        <v>30</v>
      </c>
      <c r="G6" s="5" t="s">
        <v>19</v>
      </c>
      <c r="H6" s="5">
        <v>2500</v>
      </c>
      <c r="I6" s="10">
        <v>45016</v>
      </c>
      <c r="J6" s="5"/>
      <c r="K6" s="11"/>
    </row>
    <row r="7" spans="1:11" x14ac:dyDescent="0.25">
      <c r="A7" s="4">
        <f t="shared" si="0"/>
        <v>6</v>
      </c>
      <c r="B7" s="5" t="s">
        <v>11</v>
      </c>
      <c r="C7" s="5">
        <v>6156</v>
      </c>
      <c r="D7" s="5">
        <v>2023</v>
      </c>
      <c r="E7" s="5" t="s">
        <v>37</v>
      </c>
      <c r="F7" s="5" t="s">
        <v>30</v>
      </c>
      <c r="G7" s="5" t="s">
        <v>19</v>
      </c>
      <c r="H7" s="5">
        <v>2500</v>
      </c>
      <c r="I7" s="10">
        <v>45016</v>
      </c>
      <c r="J7" s="5"/>
      <c r="K7" s="11"/>
    </row>
    <row r="8" spans="1:11" x14ac:dyDescent="0.25">
      <c r="A8" s="4">
        <f t="shared" si="0"/>
        <v>7</v>
      </c>
      <c r="B8" s="5" t="s">
        <v>11</v>
      </c>
      <c r="C8" s="5">
        <v>6268</v>
      </c>
      <c r="D8" s="5">
        <v>2023</v>
      </c>
      <c r="E8" s="5" t="s">
        <v>37</v>
      </c>
      <c r="F8" s="5" t="s">
        <v>30</v>
      </c>
      <c r="G8" s="5" t="s">
        <v>19</v>
      </c>
      <c r="H8" s="5">
        <v>2500</v>
      </c>
      <c r="I8" s="10">
        <v>45016</v>
      </c>
      <c r="J8" s="5"/>
      <c r="K8" s="11"/>
    </row>
    <row r="9" spans="1:11" x14ac:dyDescent="0.25">
      <c r="A9" s="4">
        <f t="shared" si="0"/>
        <v>8</v>
      </c>
      <c r="B9" s="5" t="s">
        <v>11</v>
      </c>
      <c r="C9" s="5">
        <v>6269</v>
      </c>
      <c r="D9" s="5">
        <v>2023</v>
      </c>
      <c r="E9" s="5" t="s">
        <v>37</v>
      </c>
      <c r="F9" s="5" t="s">
        <v>30</v>
      </c>
      <c r="G9" s="5" t="s">
        <v>19</v>
      </c>
      <c r="H9" s="5">
        <v>2500</v>
      </c>
      <c r="I9" s="10">
        <v>45016</v>
      </c>
      <c r="J9" s="5"/>
      <c r="K9" s="11"/>
    </row>
    <row r="10" spans="1:11" x14ac:dyDescent="0.25">
      <c r="A10" s="4">
        <f t="shared" si="0"/>
        <v>9</v>
      </c>
      <c r="B10" s="5" t="s">
        <v>11</v>
      </c>
      <c r="C10" s="5">
        <v>6273</v>
      </c>
      <c r="D10" s="5">
        <v>2023</v>
      </c>
      <c r="E10" s="5" t="s">
        <v>37</v>
      </c>
      <c r="F10" s="5" t="s">
        <v>30</v>
      </c>
      <c r="G10" s="5" t="s">
        <v>19</v>
      </c>
      <c r="H10" s="5">
        <v>2500</v>
      </c>
      <c r="I10" s="10">
        <v>45016</v>
      </c>
      <c r="J10" s="5"/>
      <c r="K10" s="11"/>
    </row>
    <row r="11" spans="1:11" x14ac:dyDescent="0.25">
      <c r="A11" s="4">
        <f t="shared" si="0"/>
        <v>10</v>
      </c>
      <c r="B11" s="5" t="s">
        <v>11</v>
      </c>
      <c r="C11" s="5">
        <v>6315</v>
      </c>
      <c r="D11" s="5">
        <v>2023</v>
      </c>
      <c r="E11" s="5" t="s">
        <v>37</v>
      </c>
      <c r="F11" s="5" t="s">
        <v>30</v>
      </c>
      <c r="G11" s="5" t="s">
        <v>19</v>
      </c>
      <c r="H11" s="5">
        <v>2500</v>
      </c>
      <c r="I11" s="10">
        <v>45016</v>
      </c>
      <c r="J11" s="5"/>
      <c r="K11" s="11"/>
    </row>
    <row r="12" spans="1:11" x14ac:dyDescent="0.25">
      <c r="A12" s="4">
        <f t="shared" si="0"/>
        <v>11</v>
      </c>
      <c r="B12" s="5" t="s">
        <v>11</v>
      </c>
      <c r="C12" s="5">
        <v>6320</v>
      </c>
      <c r="D12" s="5">
        <v>2023</v>
      </c>
      <c r="E12" s="5" t="s">
        <v>37</v>
      </c>
      <c r="F12" s="5" t="s">
        <v>30</v>
      </c>
      <c r="G12" s="5" t="s">
        <v>19</v>
      </c>
      <c r="H12" s="5">
        <v>2500</v>
      </c>
      <c r="I12" s="10">
        <v>45016</v>
      </c>
      <c r="J12" s="5"/>
      <c r="K12" s="11"/>
    </row>
    <row r="13" spans="1:11" x14ac:dyDescent="0.25">
      <c r="A13" s="4">
        <f t="shared" si="0"/>
        <v>12</v>
      </c>
      <c r="B13" s="5" t="s">
        <v>11</v>
      </c>
      <c r="C13" s="5">
        <v>6429</v>
      </c>
      <c r="D13" s="5">
        <v>2023</v>
      </c>
      <c r="E13" s="5" t="s">
        <v>37</v>
      </c>
      <c r="F13" s="5" t="s">
        <v>30</v>
      </c>
      <c r="G13" s="5" t="s">
        <v>19</v>
      </c>
      <c r="H13" s="5">
        <v>2500</v>
      </c>
      <c r="I13" s="10">
        <v>45016</v>
      </c>
      <c r="J13" s="5"/>
      <c r="K13" s="11"/>
    </row>
    <row r="14" spans="1:11" x14ac:dyDescent="0.25">
      <c r="A14" s="4">
        <f t="shared" si="0"/>
        <v>13</v>
      </c>
      <c r="B14" s="5" t="s">
        <v>11</v>
      </c>
      <c r="C14" s="5">
        <v>6582</v>
      </c>
      <c r="D14" s="5">
        <v>2023</v>
      </c>
      <c r="E14" s="5" t="s">
        <v>37</v>
      </c>
      <c r="F14" s="5" t="s">
        <v>30</v>
      </c>
      <c r="G14" s="5" t="s">
        <v>19</v>
      </c>
      <c r="H14" s="5">
        <v>2500</v>
      </c>
      <c r="I14" s="10">
        <v>45016</v>
      </c>
      <c r="J14" s="5"/>
      <c r="K14" s="11"/>
    </row>
    <row r="15" spans="1:11" x14ac:dyDescent="0.25">
      <c r="A15" s="4">
        <f t="shared" si="0"/>
        <v>14</v>
      </c>
      <c r="B15" s="5" t="s">
        <v>11</v>
      </c>
      <c r="C15" s="5">
        <v>6646</v>
      </c>
      <c r="D15" s="5">
        <v>2023</v>
      </c>
      <c r="E15" s="5" t="s">
        <v>37</v>
      </c>
      <c r="F15" s="5" t="s">
        <v>30</v>
      </c>
      <c r="G15" s="5" t="s">
        <v>19</v>
      </c>
      <c r="H15" s="5">
        <v>2500</v>
      </c>
      <c r="I15" s="10">
        <v>45016</v>
      </c>
      <c r="J15" s="5"/>
      <c r="K15" s="11"/>
    </row>
    <row r="16" spans="1:11" x14ac:dyDescent="0.25">
      <c r="A16" s="4">
        <f t="shared" si="0"/>
        <v>15</v>
      </c>
      <c r="B16" s="5" t="s">
        <v>11</v>
      </c>
      <c r="C16" s="5">
        <v>6675</v>
      </c>
      <c r="D16" s="5">
        <v>2023</v>
      </c>
      <c r="E16" s="5" t="s">
        <v>37</v>
      </c>
      <c r="F16" s="5" t="s">
        <v>30</v>
      </c>
      <c r="G16" s="5" t="s">
        <v>19</v>
      </c>
      <c r="H16" s="5">
        <v>2500</v>
      </c>
      <c r="I16" s="10">
        <v>45016</v>
      </c>
      <c r="J16" s="5"/>
      <c r="K16" s="11"/>
    </row>
    <row r="17" spans="1:11" x14ac:dyDescent="0.25">
      <c r="A17" s="4">
        <f t="shared" si="0"/>
        <v>16</v>
      </c>
      <c r="B17" s="5" t="s">
        <v>11</v>
      </c>
      <c r="C17" s="5">
        <v>6843</v>
      </c>
      <c r="D17" s="5">
        <v>2023</v>
      </c>
      <c r="E17" s="5" t="s">
        <v>37</v>
      </c>
      <c r="F17" s="5" t="s">
        <v>30</v>
      </c>
      <c r="G17" s="5" t="s">
        <v>19</v>
      </c>
      <c r="H17" s="5">
        <v>2500</v>
      </c>
      <c r="I17" s="10">
        <v>45016</v>
      </c>
      <c r="J17" s="5"/>
      <c r="K17" s="11"/>
    </row>
    <row r="18" spans="1:11" x14ac:dyDescent="0.25">
      <c r="A18" s="4">
        <f t="shared" si="0"/>
        <v>17</v>
      </c>
      <c r="B18" s="5" t="s">
        <v>11</v>
      </c>
      <c r="C18" s="5">
        <v>6902</v>
      </c>
      <c r="D18" s="5">
        <v>2023</v>
      </c>
      <c r="E18" s="5" t="s">
        <v>37</v>
      </c>
      <c r="F18" s="5" t="s">
        <v>30</v>
      </c>
      <c r="G18" s="5" t="s">
        <v>19</v>
      </c>
      <c r="H18" s="5">
        <v>2500</v>
      </c>
      <c r="I18" s="10">
        <v>45016</v>
      </c>
      <c r="J18" s="5"/>
      <c r="K18" s="11"/>
    </row>
    <row r="19" spans="1:11" x14ac:dyDescent="0.25">
      <c r="A19" s="4">
        <f t="shared" si="0"/>
        <v>18</v>
      </c>
      <c r="B19" s="5" t="s">
        <v>11</v>
      </c>
      <c r="C19" s="5">
        <v>6995</v>
      </c>
      <c r="D19" s="5">
        <v>2023</v>
      </c>
      <c r="E19" s="5" t="s">
        <v>37</v>
      </c>
      <c r="F19" s="5" t="s">
        <v>30</v>
      </c>
      <c r="G19" s="5" t="s">
        <v>19</v>
      </c>
      <c r="H19" s="5">
        <v>2500</v>
      </c>
      <c r="I19" s="10">
        <v>45016</v>
      </c>
      <c r="J19" s="5"/>
      <c r="K19" s="11"/>
    </row>
    <row r="20" spans="1:11" x14ac:dyDescent="0.25">
      <c r="A20" s="4">
        <f t="shared" si="0"/>
        <v>19</v>
      </c>
      <c r="B20" s="5" t="s">
        <v>11</v>
      </c>
      <c r="C20" s="5">
        <v>7000</v>
      </c>
      <c r="D20" s="5">
        <v>2023</v>
      </c>
      <c r="E20" s="5" t="s">
        <v>37</v>
      </c>
      <c r="F20" s="5" t="s">
        <v>30</v>
      </c>
      <c r="G20" s="5" t="s">
        <v>19</v>
      </c>
      <c r="H20" s="5">
        <v>2500</v>
      </c>
      <c r="I20" s="10">
        <v>45016</v>
      </c>
      <c r="J20" s="5"/>
      <c r="K20" s="11"/>
    </row>
    <row r="21" spans="1:11" x14ac:dyDescent="0.25">
      <c r="A21" s="4">
        <f t="shared" si="0"/>
        <v>20</v>
      </c>
      <c r="B21" s="5" t="s">
        <v>11</v>
      </c>
      <c r="C21" s="5">
        <v>7002</v>
      </c>
      <c r="D21" s="5">
        <v>2023</v>
      </c>
      <c r="E21" s="5" t="s">
        <v>37</v>
      </c>
      <c r="F21" s="5" t="s">
        <v>30</v>
      </c>
      <c r="G21" s="5" t="s">
        <v>19</v>
      </c>
      <c r="H21" s="5">
        <v>2500</v>
      </c>
      <c r="I21" s="10">
        <v>45016</v>
      </c>
      <c r="J21" s="5"/>
      <c r="K21" s="11"/>
    </row>
    <row r="22" spans="1:11" x14ac:dyDescent="0.25">
      <c r="A22" s="4">
        <f t="shared" si="0"/>
        <v>21</v>
      </c>
      <c r="B22" s="5" t="s">
        <v>11</v>
      </c>
      <c r="C22" s="5">
        <v>7003</v>
      </c>
      <c r="D22" s="5">
        <v>2023</v>
      </c>
      <c r="E22" s="5" t="s">
        <v>37</v>
      </c>
      <c r="F22" s="5" t="s">
        <v>30</v>
      </c>
      <c r="G22" s="5" t="s">
        <v>19</v>
      </c>
      <c r="H22" s="5">
        <v>2500</v>
      </c>
      <c r="I22" s="10">
        <v>45016</v>
      </c>
      <c r="J22" s="5"/>
      <c r="K22" s="11"/>
    </row>
    <row r="23" spans="1:11" x14ac:dyDescent="0.25">
      <c r="A23" s="4">
        <f t="shared" si="0"/>
        <v>22</v>
      </c>
      <c r="B23" s="5" t="s">
        <v>11</v>
      </c>
      <c r="C23" s="5">
        <v>7021</v>
      </c>
      <c r="D23" s="5">
        <v>2023</v>
      </c>
      <c r="E23" s="5" t="s">
        <v>37</v>
      </c>
      <c r="F23" s="5" t="s">
        <v>30</v>
      </c>
      <c r="G23" s="5" t="s">
        <v>19</v>
      </c>
      <c r="H23" s="5">
        <v>2500</v>
      </c>
      <c r="I23" s="10">
        <v>45016</v>
      </c>
      <c r="J23" s="5"/>
      <c r="K23" s="11"/>
    </row>
    <row r="24" spans="1:11" x14ac:dyDescent="0.25">
      <c r="A24" s="4">
        <f t="shared" si="0"/>
        <v>23</v>
      </c>
      <c r="B24" s="5" t="s">
        <v>11</v>
      </c>
      <c r="C24" s="5">
        <v>7025</v>
      </c>
      <c r="D24" s="5">
        <v>2023</v>
      </c>
      <c r="E24" s="5" t="s">
        <v>37</v>
      </c>
      <c r="F24" s="5" t="s">
        <v>30</v>
      </c>
      <c r="G24" s="5" t="s">
        <v>19</v>
      </c>
      <c r="H24" s="5">
        <v>2500</v>
      </c>
      <c r="I24" s="10">
        <v>45016</v>
      </c>
      <c r="J24" s="5"/>
      <c r="K24" s="11"/>
    </row>
    <row r="25" spans="1:11" x14ac:dyDescent="0.25">
      <c r="A25" s="4">
        <f t="shared" si="0"/>
        <v>24</v>
      </c>
      <c r="B25" s="5" t="s">
        <v>11</v>
      </c>
      <c r="C25" s="5">
        <v>7057</v>
      </c>
      <c r="D25" s="5">
        <v>2023</v>
      </c>
      <c r="E25" s="5" t="s">
        <v>37</v>
      </c>
      <c r="F25" s="5" t="s">
        <v>30</v>
      </c>
      <c r="G25" s="5" t="s">
        <v>19</v>
      </c>
      <c r="H25" s="5">
        <v>2500</v>
      </c>
      <c r="I25" s="10">
        <v>45016</v>
      </c>
      <c r="J25" s="5"/>
      <c r="K25" s="11"/>
    </row>
    <row r="26" spans="1:11" x14ac:dyDescent="0.25">
      <c r="A26" s="4">
        <f t="shared" si="0"/>
        <v>25</v>
      </c>
      <c r="B26" s="5" t="s">
        <v>11</v>
      </c>
      <c r="C26" s="5">
        <v>7071</v>
      </c>
      <c r="D26" s="5">
        <v>2023</v>
      </c>
      <c r="E26" s="5" t="s">
        <v>37</v>
      </c>
      <c r="F26" s="5" t="s">
        <v>30</v>
      </c>
      <c r="G26" s="5" t="s">
        <v>19</v>
      </c>
      <c r="H26" s="5">
        <v>2500</v>
      </c>
      <c r="I26" s="10">
        <v>45016</v>
      </c>
      <c r="J26" s="5"/>
      <c r="K26" s="11"/>
    </row>
    <row r="27" spans="1:11" x14ac:dyDescent="0.25">
      <c r="A27" s="4">
        <f t="shared" si="0"/>
        <v>26</v>
      </c>
      <c r="B27" s="5" t="s">
        <v>11</v>
      </c>
      <c r="C27" s="5">
        <v>7170</v>
      </c>
      <c r="D27" s="5">
        <v>2023</v>
      </c>
      <c r="E27" s="5" t="s">
        <v>37</v>
      </c>
      <c r="F27" s="5" t="s">
        <v>30</v>
      </c>
      <c r="G27" s="5" t="s">
        <v>19</v>
      </c>
      <c r="H27" s="5">
        <v>2500</v>
      </c>
      <c r="I27" s="10">
        <v>45016</v>
      </c>
      <c r="J27" s="5"/>
      <c r="K27" s="11"/>
    </row>
    <row r="28" spans="1:11" x14ac:dyDescent="0.25">
      <c r="A28" s="4">
        <f t="shared" si="0"/>
        <v>27</v>
      </c>
      <c r="B28" s="5" t="s">
        <v>11</v>
      </c>
      <c r="C28" s="5">
        <v>7173</v>
      </c>
      <c r="D28" s="5">
        <v>2023</v>
      </c>
      <c r="E28" s="5" t="s">
        <v>37</v>
      </c>
      <c r="F28" s="5" t="s">
        <v>30</v>
      </c>
      <c r="G28" s="5" t="s">
        <v>19</v>
      </c>
      <c r="H28" s="5">
        <v>2500</v>
      </c>
      <c r="I28" s="10">
        <v>45016</v>
      </c>
      <c r="J28" s="5"/>
      <c r="K28" s="11"/>
    </row>
    <row r="29" spans="1:11" x14ac:dyDescent="0.25">
      <c r="A29" s="4">
        <f t="shared" si="0"/>
        <v>28</v>
      </c>
      <c r="B29" s="5" t="s">
        <v>11</v>
      </c>
      <c r="C29" s="5">
        <v>7231</v>
      </c>
      <c r="D29" s="5">
        <v>2023</v>
      </c>
      <c r="E29" s="5" t="s">
        <v>37</v>
      </c>
      <c r="F29" s="5" t="s">
        <v>30</v>
      </c>
      <c r="G29" s="5" t="s">
        <v>19</v>
      </c>
      <c r="H29" s="5">
        <v>2500</v>
      </c>
      <c r="I29" s="10">
        <v>45016</v>
      </c>
      <c r="J29" s="5"/>
      <c r="K29" s="11"/>
    </row>
    <row r="30" spans="1:11" x14ac:dyDescent="0.25">
      <c r="A30" s="4">
        <f t="shared" si="0"/>
        <v>29</v>
      </c>
      <c r="B30" s="5" t="s">
        <v>11</v>
      </c>
      <c r="C30" s="5">
        <v>7681</v>
      </c>
      <c r="D30" s="5">
        <v>2023</v>
      </c>
      <c r="E30" s="5" t="s">
        <v>37</v>
      </c>
      <c r="F30" s="5" t="s">
        <v>30</v>
      </c>
      <c r="G30" s="5" t="s">
        <v>19</v>
      </c>
      <c r="H30" s="5">
        <v>2500</v>
      </c>
      <c r="I30" s="10">
        <v>45016</v>
      </c>
      <c r="J30" s="5"/>
      <c r="K30" s="11"/>
    </row>
    <row r="31" spans="1:11" x14ac:dyDescent="0.25">
      <c r="A31" s="4">
        <f t="shared" si="0"/>
        <v>30</v>
      </c>
      <c r="B31" s="5" t="s">
        <v>11</v>
      </c>
      <c r="C31" s="5">
        <v>7752</v>
      </c>
      <c r="D31" s="5">
        <v>2023</v>
      </c>
      <c r="E31" s="5" t="s">
        <v>37</v>
      </c>
      <c r="F31" s="5" t="s">
        <v>30</v>
      </c>
      <c r="G31" s="5" t="s">
        <v>19</v>
      </c>
      <c r="H31" s="5">
        <v>2500</v>
      </c>
      <c r="I31" s="10">
        <v>45016</v>
      </c>
      <c r="J31" s="5"/>
      <c r="K31" s="11"/>
    </row>
    <row r="32" spans="1:11" x14ac:dyDescent="0.25">
      <c r="A32" s="4">
        <f t="shared" si="0"/>
        <v>31</v>
      </c>
      <c r="B32" s="5" t="s">
        <v>11</v>
      </c>
      <c r="C32" s="5">
        <v>7833</v>
      </c>
      <c r="D32" s="5">
        <v>2023</v>
      </c>
      <c r="E32" s="5" t="s">
        <v>37</v>
      </c>
      <c r="F32" s="5" t="s">
        <v>30</v>
      </c>
      <c r="G32" s="5" t="s">
        <v>19</v>
      </c>
      <c r="H32" s="5">
        <v>2500</v>
      </c>
      <c r="I32" s="10">
        <v>45016</v>
      </c>
      <c r="J32" s="5"/>
      <c r="K32" s="11"/>
    </row>
    <row r="33" spans="1:11" x14ac:dyDescent="0.25">
      <c r="A33" s="4">
        <f t="shared" si="0"/>
        <v>32</v>
      </c>
      <c r="B33" s="5" t="s">
        <v>11</v>
      </c>
      <c r="C33" s="5">
        <v>7850</v>
      </c>
      <c r="D33" s="5">
        <v>2023</v>
      </c>
      <c r="E33" s="5" t="s">
        <v>37</v>
      </c>
      <c r="F33" s="5" t="s">
        <v>30</v>
      </c>
      <c r="G33" s="5" t="s">
        <v>19</v>
      </c>
      <c r="H33" s="5">
        <v>2500</v>
      </c>
      <c r="I33" s="10">
        <v>45016</v>
      </c>
      <c r="J33" s="5"/>
      <c r="K33" s="11"/>
    </row>
    <row r="34" spans="1:11" x14ac:dyDescent="0.25">
      <c r="A34" s="4">
        <f t="shared" si="0"/>
        <v>33</v>
      </c>
      <c r="B34" s="5" t="s">
        <v>11</v>
      </c>
      <c r="C34" s="5">
        <v>7855</v>
      </c>
      <c r="D34" s="5">
        <v>2023</v>
      </c>
      <c r="E34" s="5" t="s">
        <v>37</v>
      </c>
      <c r="F34" s="5" t="s">
        <v>30</v>
      </c>
      <c r="G34" s="5" t="s">
        <v>19</v>
      </c>
      <c r="H34" s="5">
        <v>2500</v>
      </c>
      <c r="I34" s="10">
        <v>45016</v>
      </c>
      <c r="J34" s="5"/>
      <c r="K34" s="11"/>
    </row>
    <row r="35" spans="1:11" x14ac:dyDescent="0.25">
      <c r="A35" s="4">
        <f t="shared" si="0"/>
        <v>34</v>
      </c>
      <c r="B35" s="5" t="s">
        <v>11</v>
      </c>
      <c r="C35" s="5">
        <v>7857</v>
      </c>
      <c r="D35" s="5">
        <v>2023</v>
      </c>
      <c r="E35" s="5" t="s">
        <v>37</v>
      </c>
      <c r="F35" s="5" t="s">
        <v>30</v>
      </c>
      <c r="G35" s="5" t="s">
        <v>19</v>
      </c>
      <c r="H35" s="5">
        <v>2500</v>
      </c>
      <c r="I35" s="10">
        <v>45016</v>
      </c>
      <c r="J35" s="5"/>
      <c r="K35" s="11"/>
    </row>
    <row r="36" spans="1:11" x14ac:dyDescent="0.25">
      <c r="A36" s="4">
        <f t="shared" si="0"/>
        <v>35</v>
      </c>
      <c r="B36" s="5" t="s">
        <v>11</v>
      </c>
      <c r="C36" s="5">
        <v>7991</v>
      </c>
      <c r="D36" s="5">
        <v>2023</v>
      </c>
      <c r="E36" s="5" t="s">
        <v>37</v>
      </c>
      <c r="F36" s="5" t="s">
        <v>30</v>
      </c>
      <c r="G36" s="5" t="s">
        <v>19</v>
      </c>
      <c r="H36" s="5">
        <v>2500</v>
      </c>
      <c r="I36" s="10">
        <v>45016</v>
      </c>
      <c r="J36" s="5"/>
      <c r="K36" s="11"/>
    </row>
    <row r="37" spans="1:11" x14ac:dyDescent="0.25">
      <c r="A37" s="4">
        <f t="shared" si="0"/>
        <v>36</v>
      </c>
      <c r="B37" s="5" t="s">
        <v>11</v>
      </c>
      <c r="C37" s="5">
        <v>8128</v>
      </c>
      <c r="D37" s="5">
        <v>2023</v>
      </c>
      <c r="E37" s="5" t="s">
        <v>37</v>
      </c>
      <c r="F37" s="5" t="s">
        <v>30</v>
      </c>
      <c r="G37" s="5" t="s">
        <v>19</v>
      </c>
      <c r="H37" s="5">
        <v>2500</v>
      </c>
      <c r="I37" s="10">
        <v>45016</v>
      </c>
      <c r="J37" s="5"/>
      <c r="K37" s="11"/>
    </row>
    <row r="38" spans="1:11" x14ac:dyDescent="0.25">
      <c r="A38" s="4">
        <f t="shared" si="0"/>
        <v>37</v>
      </c>
      <c r="B38" s="5" t="s">
        <v>11</v>
      </c>
      <c r="C38" s="5">
        <v>8130</v>
      </c>
      <c r="D38" s="5">
        <v>2023</v>
      </c>
      <c r="E38" s="5" t="s">
        <v>37</v>
      </c>
      <c r="F38" s="5" t="s">
        <v>30</v>
      </c>
      <c r="G38" s="5" t="s">
        <v>19</v>
      </c>
      <c r="H38" s="5">
        <v>2500</v>
      </c>
      <c r="I38" s="10">
        <v>45016</v>
      </c>
      <c r="J38" s="5"/>
      <c r="K38" s="11"/>
    </row>
    <row r="39" spans="1:11" x14ac:dyDescent="0.25">
      <c r="A39" s="4">
        <f t="shared" si="0"/>
        <v>38</v>
      </c>
      <c r="B39" s="5" t="s">
        <v>11</v>
      </c>
      <c r="C39" s="5">
        <v>8131</v>
      </c>
      <c r="D39" s="5">
        <v>2023</v>
      </c>
      <c r="E39" s="5" t="s">
        <v>37</v>
      </c>
      <c r="F39" s="5" t="s">
        <v>30</v>
      </c>
      <c r="G39" s="5" t="s">
        <v>19</v>
      </c>
      <c r="H39" s="5">
        <v>2500</v>
      </c>
      <c r="I39" s="10">
        <v>45016</v>
      </c>
      <c r="J39" s="5"/>
      <c r="K39" s="11"/>
    </row>
    <row r="40" spans="1:11" x14ac:dyDescent="0.25">
      <c r="A40" s="4">
        <f t="shared" si="0"/>
        <v>39</v>
      </c>
      <c r="B40" s="5" t="s">
        <v>11</v>
      </c>
      <c r="C40" s="5">
        <v>8134</v>
      </c>
      <c r="D40" s="5">
        <v>2023</v>
      </c>
      <c r="E40" s="5" t="s">
        <v>37</v>
      </c>
      <c r="F40" s="5" t="s">
        <v>30</v>
      </c>
      <c r="G40" s="5" t="s">
        <v>19</v>
      </c>
      <c r="H40" s="5">
        <v>2500</v>
      </c>
      <c r="I40" s="10">
        <v>45016</v>
      </c>
      <c r="J40" s="5"/>
      <c r="K40" s="11"/>
    </row>
    <row r="41" spans="1:11" x14ac:dyDescent="0.25">
      <c r="A41" s="4">
        <f t="shared" si="0"/>
        <v>40</v>
      </c>
      <c r="B41" s="5" t="s">
        <v>11</v>
      </c>
      <c r="C41" s="5">
        <v>8137</v>
      </c>
      <c r="D41" s="5">
        <v>2023</v>
      </c>
      <c r="E41" s="5" t="s">
        <v>37</v>
      </c>
      <c r="F41" s="5" t="s">
        <v>30</v>
      </c>
      <c r="G41" s="5" t="s">
        <v>19</v>
      </c>
      <c r="H41" s="5">
        <v>2500</v>
      </c>
      <c r="I41" s="10">
        <v>45016</v>
      </c>
      <c r="J41" s="5"/>
      <c r="K41" s="11"/>
    </row>
    <row r="42" spans="1:11" x14ac:dyDescent="0.25">
      <c r="A42" s="4">
        <f t="shared" si="0"/>
        <v>41</v>
      </c>
      <c r="B42" s="5" t="s">
        <v>11</v>
      </c>
      <c r="C42" s="5">
        <v>8144</v>
      </c>
      <c r="D42" s="5">
        <v>2023</v>
      </c>
      <c r="E42" s="5" t="s">
        <v>37</v>
      </c>
      <c r="F42" s="5" t="s">
        <v>30</v>
      </c>
      <c r="G42" s="5" t="s">
        <v>19</v>
      </c>
      <c r="H42" s="5">
        <v>2500</v>
      </c>
      <c r="I42" s="10">
        <v>45016</v>
      </c>
      <c r="J42" s="5"/>
      <c r="K42" s="11"/>
    </row>
    <row r="43" spans="1:11" x14ac:dyDescent="0.25">
      <c r="A43" s="4">
        <f t="shared" si="0"/>
        <v>42</v>
      </c>
      <c r="B43" s="5" t="s">
        <v>11</v>
      </c>
      <c r="C43" s="5">
        <v>8145</v>
      </c>
      <c r="D43" s="5">
        <v>2023</v>
      </c>
      <c r="E43" s="5" t="s">
        <v>37</v>
      </c>
      <c r="F43" s="5" t="s">
        <v>30</v>
      </c>
      <c r="G43" s="5" t="s">
        <v>19</v>
      </c>
      <c r="H43" s="5">
        <v>2500</v>
      </c>
      <c r="I43" s="10">
        <v>45016</v>
      </c>
      <c r="J43" s="5"/>
      <c r="K43" s="11"/>
    </row>
    <row r="44" spans="1:11" x14ac:dyDescent="0.25">
      <c r="A44" s="4">
        <f t="shared" si="0"/>
        <v>43</v>
      </c>
      <c r="B44" s="5" t="s">
        <v>11</v>
      </c>
      <c r="C44" s="5">
        <v>8147</v>
      </c>
      <c r="D44" s="5">
        <v>2023</v>
      </c>
      <c r="E44" s="5" t="s">
        <v>37</v>
      </c>
      <c r="F44" s="5" t="s">
        <v>30</v>
      </c>
      <c r="G44" s="5" t="s">
        <v>19</v>
      </c>
      <c r="H44" s="5">
        <v>2500</v>
      </c>
      <c r="I44" s="10">
        <v>45016</v>
      </c>
      <c r="J44" s="5"/>
      <c r="K44" s="11"/>
    </row>
    <row r="45" spans="1:11" x14ac:dyDescent="0.25">
      <c r="A45" s="4">
        <f t="shared" si="0"/>
        <v>44</v>
      </c>
      <c r="B45" s="5" t="s">
        <v>11</v>
      </c>
      <c r="C45" s="5">
        <v>8284</v>
      </c>
      <c r="D45" s="5">
        <v>2023</v>
      </c>
      <c r="E45" s="5" t="s">
        <v>37</v>
      </c>
      <c r="F45" s="5" t="s">
        <v>30</v>
      </c>
      <c r="G45" s="5" t="s">
        <v>19</v>
      </c>
      <c r="H45" s="5">
        <v>2500</v>
      </c>
      <c r="I45" s="10">
        <v>45016</v>
      </c>
      <c r="J45" s="5"/>
      <c r="K45" s="11"/>
    </row>
    <row r="46" spans="1:11" x14ac:dyDescent="0.25">
      <c r="A46" s="4">
        <f t="shared" si="0"/>
        <v>45</v>
      </c>
      <c r="B46" s="5" t="s">
        <v>11</v>
      </c>
      <c r="C46" s="5">
        <v>8299</v>
      </c>
      <c r="D46" s="5">
        <v>2023</v>
      </c>
      <c r="E46" s="5" t="s">
        <v>37</v>
      </c>
      <c r="F46" s="5" t="s">
        <v>30</v>
      </c>
      <c r="G46" s="5" t="s">
        <v>19</v>
      </c>
      <c r="H46" s="5">
        <v>2500</v>
      </c>
      <c r="I46" s="10">
        <v>45016</v>
      </c>
      <c r="J46" s="5"/>
      <c r="K46" s="11"/>
    </row>
    <row r="47" spans="1:11" x14ac:dyDescent="0.25">
      <c r="A47" s="4">
        <f t="shared" si="0"/>
        <v>46</v>
      </c>
      <c r="B47" s="5" t="s">
        <v>11</v>
      </c>
      <c r="C47" s="5">
        <v>8387</v>
      </c>
      <c r="D47" s="5">
        <v>2023</v>
      </c>
      <c r="E47" s="5" t="s">
        <v>37</v>
      </c>
      <c r="F47" s="5" t="s">
        <v>30</v>
      </c>
      <c r="G47" s="5" t="s">
        <v>19</v>
      </c>
      <c r="H47" s="5">
        <v>2500</v>
      </c>
      <c r="I47" s="10">
        <v>45016</v>
      </c>
      <c r="J47" s="5"/>
      <c r="K47" s="11"/>
    </row>
    <row r="48" spans="1:11" x14ac:dyDescent="0.25">
      <c r="A48" s="4">
        <f t="shared" si="0"/>
        <v>47</v>
      </c>
      <c r="B48" s="5" t="s">
        <v>11</v>
      </c>
      <c r="C48" s="5">
        <v>8464</v>
      </c>
      <c r="D48" s="5">
        <v>2023</v>
      </c>
      <c r="E48" s="5" t="s">
        <v>37</v>
      </c>
      <c r="F48" s="5" t="s">
        <v>30</v>
      </c>
      <c r="G48" s="5" t="s">
        <v>19</v>
      </c>
      <c r="H48" s="5">
        <v>2500</v>
      </c>
      <c r="I48" s="10">
        <v>45016</v>
      </c>
      <c r="J48" s="5"/>
      <c r="K48" s="11"/>
    </row>
    <row r="49" spans="1:11" x14ac:dyDescent="0.25">
      <c r="A49" s="4">
        <f t="shared" si="0"/>
        <v>48</v>
      </c>
      <c r="B49" s="5" t="s">
        <v>11</v>
      </c>
      <c r="C49" s="5">
        <v>8471</v>
      </c>
      <c r="D49" s="5">
        <v>2023</v>
      </c>
      <c r="E49" s="5" t="s">
        <v>37</v>
      </c>
      <c r="F49" s="5" t="s">
        <v>30</v>
      </c>
      <c r="G49" s="5" t="s">
        <v>19</v>
      </c>
      <c r="H49" s="5">
        <v>2500</v>
      </c>
      <c r="I49" s="10">
        <v>45016</v>
      </c>
      <c r="J49" s="5"/>
      <c r="K49" s="11"/>
    </row>
    <row r="50" spans="1:11" x14ac:dyDescent="0.25">
      <c r="A50" s="12">
        <f t="shared" si="0"/>
        <v>49</v>
      </c>
      <c r="B50" s="13" t="s">
        <v>11</v>
      </c>
      <c r="C50" s="13">
        <v>8477</v>
      </c>
      <c r="D50" s="13">
        <v>2023</v>
      </c>
      <c r="E50" s="13" t="s">
        <v>37</v>
      </c>
      <c r="F50" s="13" t="s">
        <v>30</v>
      </c>
      <c r="G50" s="13" t="s">
        <v>19</v>
      </c>
      <c r="H50" s="13">
        <v>2500</v>
      </c>
      <c r="I50" s="14">
        <v>45016</v>
      </c>
      <c r="J50" s="13"/>
      <c r="K50" s="15"/>
    </row>
    <row r="51" spans="1:11" ht="15.75" thickBot="1" x14ac:dyDescent="0.3">
      <c r="A51" s="37" t="s">
        <v>50</v>
      </c>
      <c r="B51" s="38"/>
      <c r="C51" s="38"/>
      <c r="D51" s="38"/>
      <c r="E51" s="38"/>
      <c r="F51" s="38"/>
      <c r="G51" s="39"/>
      <c r="H51" s="19">
        <f>SUBTOTAL(109,Table7[AMOUNT])</f>
        <v>135000</v>
      </c>
      <c r="I51" s="20"/>
      <c r="J51" s="20"/>
      <c r="K51" s="21"/>
    </row>
  </sheetData>
  <mergeCells count="1">
    <mergeCell ref="A51:G51"/>
  </mergeCells>
  <pageMargins left="0.7" right="0.7" top="0.75" bottom="0.75" header="0.3" footer="0.3"/>
  <pageSetup paperSize="9" scale="90" orientation="landscape" horizontalDpi="0" verticalDpi="0" r:id="rId1"/>
  <headerFooter>
    <oddFooter>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A3F84-3216-4704-BBAE-B276E21F1A47}">
  <sheetPr>
    <pageSetUpPr fitToPage="1"/>
  </sheetPr>
  <dimension ref="A1:K4"/>
  <sheetViews>
    <sheetView workbookViewId="0">
      <selection activeCell="J13" sqref="J13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8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11</v>
      </c>
      <c r="C2" s="5">
        <v>15675</v>
      </c>
      <c r="D2" s="5">
        <v>2009</v>
      </c>
      <c r="E2" s="5" t="s">
        <v>37</v>
      </c>
      <c r="F2" s="5" t="s">
        <v>29</v>
      </c>
      <c r="G2" s="5" t="s">
        <v>41</v>
      </c>
      <c r="H2" s="5">
        <v>5000</v>
      </c>
      <c r="I2" s="10">
        <v>45016</v>
      </c>
      <c r="J2" s="5"/>
      <c r="K2" s="11"/>
    </row>
    <row r="3" spans="1:11" x14ac:dyDescent="0.25">
      <c r="A3" s="12">
        <v>2</v>
      </c>
      <c r="B3" s="13" t="s">
        <v>11</v>
      </c>
      <c r="C3" s="13">
        <v>5966</v>
      </c>
      <c r="D3" s="13">
        <v>2023</v>
      </c>
      <c r="E3" s="13" t="s">
        <v>37</v>
      </c>
      <c r="F3" s="13" t="s">
        <v>30</v>
      </c>
      <c r="G3" s="13" t="s">
        <v>41</v>
      </c>
      <c r="H3" s="13">
        <v>2500</v>
      </c>
      <c r="I3" s="14">
        <v>45016</v>
      </c>
      <c r="J3" s="13"/>
      <c r="K3" s="15"/>
    </row>
    <row r="4" spans="1:11" ht="15.75" thickBot="1" x14ac:dyDescent="0.3">
      <c r="A4" s="37" t="s">
        <v>50</v>
      </c>
      <c r="B4" s="38"/>
      <c r="C4" s="38"/>
      <c r="D4" s="38"/>
      <c r="E4" s="38"/>
      <c r="F4" s="38"/>
      <c r="G4" s="39"/>
      <c r="H4" s="19">
        <f>SUBTOTAL(109,Table8[AMOUNT])</f>
        <v>7500</v>
      </c>
      <c r="I4" s="20"/>
      <c r="J4" s="20"/>
      <c r="K4" s="21"/>
    </row>
  </sheetData>
  <mergeCells count="1">
    <mergeCell ref="A4:G4"/>
  </mergeCells>
  <pageMargins left="0.7" right="0.7" top="0.75" bottom="0.75" header="0.3" footer="0.3"/>
  <pageSetup paperSize="9" scale="91" orientation="landscape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0558-19A0-4A02-AC0A-1950F629AE49}">
  <sheetPr>
    <pageSetUpPr fitToPage="1"/>
  </sheetPr>
  <dimension ref="A1:K7"/>
  <sheetViews>
    <sheetView workbookViewId="0">
      <selection activeCell="H16" sqref="H16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9" bestFit="1" customWidth="1"/>
    <col min="4" max="4" width="10.140625" bestFit="1" customWidth="1"/>
    <col min="5" max="5" width="12.5703125" bestFit="1" customWidth="1"/>
    <col min="6" max="6" width="23.5703125" bestFit="1" customWidth="1"/>
    <col min="7" max="7" width="13.140625" bestFit="1" customWidth="1"/>
    <col min="8" max="9" width="14" bestFit="1" customWidth="1"/>
    <col min="10" max="10" width="23.7109375" bestFit="1" customWidth="1"/>
    <col min="11" max="11" width="44.4257812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40</v>
      </c>
      <c r="C2" s="5">
        <v>151</v>
      </c>
      <c r="D2" s="5">
        <v>2023</v>
      </c>
      <c r="E2" s="5" t="s">
        <v>37</v>
      </c>
      <c r="F2" s="5" t="s">
        <v>30</v>
      </c>
      <c r="G2" s="5" t="s">
        <v>26</v>
      </c>
      <c r="H2" s="5">
        <v>2500</v>
      </c>
      <c r="I2" s="10">
        <v>45016</v>
      </c>
      <c r="J2" s="5"/>
      <c r="K2" s="11"/>
    </row>
    <row r="3" spans="1:11" x14ac:dyDescent="0.25">
      <c r="A3" s="4">
        <v>2</v>
      </c>
      <c r="B3" s="5" t="s">
        <v>11</v>
      </c>
      <c r="C3" s="5">
        <v>3730</v>
      </c>
      <c r="D3" s="5">
        <v>2023</v>
      </c>
      <c r="E3" s="5" t="s">
        <v>37</v>
      </c>
      <c r="F3" s="5" t="s">
        <v>23</v>
      </c>
      <c r="G3" s="5" t="s">
        <v>26</v>
      </c>
      <c r="H3" s="5">
        <v>10000</v>
      </c>
      <c r="I3" s="10">
        <v>45016</v>
      </c>
      <c r="J3" s="5"/>
      <c r="K3" s="11"/>
    </row>
    <row r="4" spans="1:11" x14ac:dyDescent="0.25">
      <c r="A4" s="4">
        <v>3</v>
      </c>
      <c r="B4" s="5" t="s">
        <v>11</v>
      </c>
      <c r="C4" s="5">
        <v>6149</v>
      </c>
      <c r="D4" s="5">
        <v>2023</v>
      </c>
      <c r="E4" s="5" t="s">
        <v>37</v>
      </c>
      <c r="F4" s="5" t="s">
        <v>30</v>
      </c>
      <c r="G4" s="5" t="s">
        <v>26</v>
      </c>
      <c r="H4" s="5">
        <v>2500</v>
      </c>
      <c r="I4" s="10">
        <v>45016</v>
      </c>
      <c r="J4" s="5"/>
      <c r="K4" s="11"/>
    </row>
    <row r="5" spans="1:11" x14ac:dyDescent="0.25">
      <c r="A5" s="4">
        <v>4</v>
      </c>
      <c r="B5" s="5" t="s">
        <v>11</v>
      </c>
      <c r="C5" s="5">
        <v>7846</v>
      </c>
      <c r="D5" s="5">
        <v>2023</v>
      </c>
      <c r="E5" s="5" t="s">
        <v>37</v>
      </c>
      <c r="F5" s="5" t="s">
        <v>30</v>
      </c>
      <c r="G5" s="5" t="s">
        <v>26</v>
      </c>
      <c r="H5" s="5">
        <v>2500</v>
      </c>
      <c r="I5" s="10">
        <v>45016</v>
      </c>
      <c r="J5" s="5"/>
      <c r="K5" s="11"/>
    </row>
    <row r="6" spans="1:11" x14ac:dyDescent="0.25">
      <c r="A6" s="12">
        <v>5</v>
      </c>
      <c r="B6" s="13" t="s">
        <v>36</v>
      </c>
      <c r="C6" s="13" t="s">
        <v>35</v>
      </c>
      <c r="D6" s="13" t="s">
        <v>38</v>
      </c>
      <c r="E6" s="13" t="s">
        <v>37</v>
      </c>
      <c r="F6" s="13" t="s">
        <v>31</v>
      </c>
      <c r="G6" s="13" t="s">
        <v>26</v>
      </c>
      <c r="H6" s="13">
        <v>10000</v>
      </c>
      <c r="I6" s="14">
        <v>45016</v>
      </c>
      <c r="J6" s="13"/>
      <c r="K6" s="15"/>
    </row>
    <row r="7" spans="1:11" ht="15.75" thickBot="1" x14ac:dyDescent="0.3">
      <c r="A7" s="37" t="s">
        <v>50</v>
      </c>
      <c r="B7" s="38"/>
      <c r="C7" s="38"/>
      <c r="D7" s="38"/>
      <c r="E7" s="38"/>
      <c r="F7" s="38"/>
      <c r="G7" s="39"/>
      <c r="H7" s="19">
        <f>SUBTOTAL(109,Table9[AMOUNT])</f>
        <v>27500</v>
      </c>
      <c r="I7" s="20"/>
      <c r="J7" s="20"/>
      <c r="K7" s="21"/>
    </row>
  </sheetData>
  <mergeCells count="1">
    <mergeCell ref="A7:G7"/>
  </mergeCells>
  <pageMargins left="0.7" right="0.7" top="0.75" bottom="0.75" header="0.3" footer="0.3"/>
  <pageSetup paperSize="9" scale="67" orientation="landscape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6550-7661-435D-9485-DA38A6D5285B}">
  <sheetPr>
    <pageSetUpPr fitToPage="1"/>
  </sheetPr>
  <dimension ref="A1:L9"/>
  <sheetViews>
    <sheetView tabSelected="1" topLeftCell="B1" workbookViewId="0">
      <selection activeCell="I4" sqref="I4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2.5703125" bestFit="1" customWidth="1"/>
    <col min="6" max="6" width="23.5703125" bestFit="1" customWidth="1"/>
    <col min="7" max="7" width="20.28515625" bestFit="1" customWidth="1"/>
    <col min="8" max="9" width="14" bestFit="1" customWidth="1"/>
    <col min="10" max="10" width="19.42578125" bestFit="1" customWidth="1"/>
    <col min="11" max="11" width="23.7109375" bestFit="1" customWidth="1"/>
    <col min="12" max="12" width="44.42578125" bestFit="1" customWidth="1"/>
  </cols>
  <sheetData>
    <row r="1" spans="1:12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59</v>
      </c>
      <c r="K1" s="17" t="s">
        <v>9</v>
      </c>
      <c r="L1" s="18" t="s">
        <v>10</v>
      </c>
    </row>
    <row r="2" spans="1:12" x14ac:dyDescent="0.25">
      <c r="A2" s="4">
        <v>1</v>
      </c>
      <c r="B2" s="5" t="s">
        <v>11</v>
      </c>
      <c r="C2" s="5">
        <v>11542</v>
      </c>
      <c r="D2" s="5">
        <v>2022</v>
      </c>
      <c r="E2" s="5" t="s">
        <v>37</v>
      </c>
      <c r="F2" s="5" t="s">
        <v>29</v>
      </c>
      <c r="G2" s="5" t="s">
        <v>13</v>
      </c>
      <c r="H2" s="5">
        <v>5000</v>
      </c>
      <c r="I2" s="10">
        <v>45016</v>
      </c>
      <c r="J2" s="10"/>
      <c r="K2" s="5"/>
      <c r="L2" s="11"/>
    </row>
    <row r="3" spans="1:12" x14ac:dyDescent="0.25">
      <c r="A3" s="4">
        <f>A2+1</f>
        <v>2</v>
      </c>
      <c r="B3" s="5" t="s">
        <v>11</v>
      </c>
      <c r="C3" s="5">
        <v>31932</v>
      </c>
      <c r="D3" s="5">
        <v>2022</v>
      </c>
      <c r="E3" s="5" t="s">
        <v>37</v>
      </c>
      <c r="F3" s="5" t="s">
        <v>29</v>
      </c>
      <c r="G3" s="5" t="s">
        <v>13</v>
      </c>
      <c r="H3" s="5">
        <v>5000</v>
      </c>
      <c r="I3" s="10">
        <v>45016</v>
      </c>
      <c r="J3" s="10"/>
      <c r="K3" s="5"/>
      <c r="L3" s="11"/>
    </row>
    <row r="4" spans="1:12" x14ac:dyDescent="0.25">
      <c r="A4" s="4">
        <f t="shared" ref="A4:A8" si="0">A3+1</f>
        <v>3</v>
      </c>
      <c r="B4" s="5" t="s">
        <v>11</v>
      </c>
      <c r="C4" s="5">
        <v>1850</v>
      </c>
      <c r="D4" s="5">
        <v>2023</v>
      </c>
      <c r="E4" s="5" t="s">
        <v>37</v>
      </c>
      <c r="F4" s="5" t="s">
        <v>23</v>
      </c>
      <c r="G4" s="5" t="s">
        <v>13</v>
      </c>
      <c r="H4" s="5">
        <v>10000</v>
      </c>
      <c r="I4" s="10">
        <v>45016</v>
      </c>
      <c r="J4" s="5">
        <v>10000</v>
      </c>
      <c r="K4" s="5" t="s">
        <v>51</v>
      </c>
      <c r="L4" s="11"/>
    </row>
    <row r="5" spans="1:12" x14ac:dyDescent="0.25">
      <c r="A5" s="4">
        <f t="shared" si="0"/>
        <v>4</v>
      </c>
      <c r="B5" s="5" t="s">
        <v>11</v>
      </c>
      <c r="C5" s="5">
        <v>2662</v>
      </c>
      <c r="D5" s="5">
        <v>2023</v>
      </c>
      <c r="E5" s="5" t="s">
        <v>37</v>
      </c>
      <c r="F5" s="5" t="s">
        <v>22</v>
      </c>
      <c r="G5" s="5" t="s">
        <v>13</v>
      </c>
      <c r="H5" s="5">
        <v>10000</v>
      </c>
      <c r="I5" s="10">
        <v>45016</v>
      </c>
      <c r="J5" s="5">
        <v>10000</v>
      </c>
      <c r="K5" s="5" t="s">
        <v>52</v>
      </c>
      <c r="L5" s="11"/>
    </row>
    <row r="6" spans="1:12" x14ac:dyDescent="0.25">
      <c r="A6" s="4">
        <f t="shared" si="0"/>
        <v>5</v>
      </c>
      <c r="B6" s="5" t="s">
        <v>11</v>
      </c>
      <c r="C6" s="5">
        <v>3210</v>
      </c>
      <c r="D6" s="5">
        <v>2023</v>
      </c>
      <c r="E6" s="5" t="s">
        <v>37</v>
      </c>
      <c r="F6" s="5" t="s">
        <v>23</v>
      </c>
      <c r="G6" s="5" t="s">
        <v>13</v>
      </c>
      <c r="H6" s="5">
        <v>10000</v>
      </c>
      <c r="I6" s="10">
        <v>45016</v>
      </c>
      <c r="J6" s="5">
        <v>10000</v>
      </c>
      <c r="K6" s="5" t="s">
        <v>53</v>
      </c>
      <c r="L6" s="11"/>
    </row>
    <row r="7" spans="1:12" x14ac:dyDescent="0.25">
      <c r="A7" s="4">
        <f t="shared" si="0"/>
        <v>6</v>
      </c>
      <c r="B7" s="5" t="s">
        <v>11</v>
      </c>
      <c r="C7" s="5">
        <v>6467</v>
      </c>
      <c r="D7" s="5">
        <v>2023</v>
      </c>
      <c r="E7" s="5" t="s">
        <v>37</v>
      </c>
      <c r="F7" s="5" t="s">
        <v>30</v>
      </c>
      <c r="G7" s="5" t="s">
        <v>13</v>
      </c>
      <c r="H7" s="5">
        <v>2500</v>
      </c>
      <c r="I7" s="10">
        <v>45016</v>
      </c>
      <c r="J7" s="5">
        <v>2500</v>
      </c>
      <c r="K7" s="5" t="s">
        <v>54</v>
      </c>
      <c r="L7" s="11"/>
    </row>
    <row r="8" spans="1:12" x14ac:dyDescent="0.25">
      <c r="A8" s="4">
        <f t="shared" si="0"/>
        <v>7</v>
      </c>
      <c r="B8" s="13" t="s">
        <v>11</v>
      </c>
      <c r="C8" s="13">
        <v>6478</v>
      </c>
      <c r="D8" s="13">
        <v>2023</v>
      </c>
      <c r="E8" s="13" t="s">
        <v>37</v>
      </c>
      <c r="F8" s="13" t="s">
        <v>30</v>
      </c>
      <c r="G8" s="13" t="s">
        <v>13</v>
      </c>
      <c r="H8" s="13">
        <v>2500</v>
      </c>
      <c r="I8" s="14">
        <v>45016</v>
      </c>
      <c r="J8" s="14"/>
      <c r="K8" s="13"/>
      <c r="L8" s="15"/>
    </row>
    <row r="9" spans="1:12" ht="15.75" thickBot="1" x14ac:dyDescent="0.3">
      <c r="A9" s="37" t="s">
        <v>50</v>
      </c>
      <c r="B9" s="38"/>
      <c r="C9" s="38"/>
      <c r="D9" s="38"/>
      <c r="E9" s="38"/>
      <c r="F9" s="38"/>
      <c r="G9" s="39"/>
      <c r="H9" s="19">
        <f>SUBTOTAL(109,Table10[AMOUNT])</f>
        <v>45000</v>
      </c>
      <c r="I9" s="20"/>
      <c r="J9" s="36">
        <f>SUBTOTAL(109,Table10[SANCTION AMOUNT])</f>
        <v>32500</v>
      </c>
      <c r="K9" s="20"/>
      <c r="L9" s="21"/>
    </row>
  </sheetData>
  <mergeCells count="1">
    <mergeCell ref="A9:G9"/>
  </mergeCells>
  <pageMargins left="0.7" right="0.7" top="0.75" bottom="0.75" header="0.3" footer="0.3"/>
  <pageSetup paperSize="9" scale="66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4</vt:i4>
      </vt:variant>
    </vt:vector>
  </HeadingPairs>
  <TitlesOfParts>
    <vt:vector size="27" baseType="lpstr">
      <vt:lpstr>CONSOL-MAR</vt:lpstr>
      <vt:lpstr>BANJARAHILLS</vt:lpstr>
      <vt:lpstr>CGM-IPC</vt:lpstr>
      <vt:lpstr>CGM RAC</vt:lpstr>
      <vt:lpstr>CGM COMMERCIAL</vt:lpstr>
      <vt:lpstr>CYBERCITY</vt:lpstr>
      <vt:lpstr>GADWAL</vt:lpstr>
      <vt:lpstr>HABSIGUDA</vt:lpstr>
      <vt:lpstr>HYDERABAD CENTRAL</vt:lpstr>
      <vt:lpstr>HYDERABAD SOUTH</vt:lpstr>
      <vt:lpstr>MEDAK</vt:lpstr>
      <vt:lpstr>MEDCHAL</vt:lpstr>
      <vt:lpstr>NAGARKURNOOL</vt:lpstr>
      <vt:lpstr>NALGONDA</vt:lpstr>
      <vt:lpstr>RAJENDRANAGAR</vt:lpstr>
      <vt:lpstr>SANGAREDDY</vt:lpstr>
      <vt:lpstr>SAROORNAGAR</vt:lpstr>
      <vt:lpstr>SECUNDERABAD</vt:lpstr>
      <vt:lpstr>SIDDIPET</vt:lpstr>
      <vt:lpstr>SURYAPET</vt:lpstr>
      <vt:lpstr>VIKARABAD</vt:lpstr>
      <vt:lpstr>YADADRI</vt:lpstr>
      <vt:lpstr>PIVOT</vt:lpstr>
      <vt:lpstr>BANJARAHILLS!Print_Area</vt:lpstr>
      <vt:lpstr>'CGM-IPC'!Print_Area</vt:lpstr>
      <vt:lpstr>CYBERCITY!Print_Area</vt:lpstr>
      <vt:lpstr>CYBERCITY!Print_Titles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Sudhakar.nimmana</cp:lastModifiedBy>
  <cp:lastPrinted>2023-04-15T09:31:42Z</cp:lastPrinted>
  <dcterms:created xsi:type="dcterms:W3CDTF">2015-06-05T18:17:20Z</dcterms:created>
  <dcterms:modified xsi:type="dcterms:W3CDTF">2023-07-07T15:12:43Z</dcterms:modified>
</cp:coreProperties>
</file>