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6AC028E0-E484-4182-BA42-650814A3C56E}" xr6:coauthVersionLast="47" xr6:coauthVersionMax="47" xr10:uidLastSave="{00000000-0000-0000-0000-000000000000}"/>
  <bookViews>
    <workbookView xWindow="-108" yWindow="-108" windowWidth="23256" windowHeight="12456" tabRatio="932" activeTab="3" xr2:uid="{00000000-000D-0000-FFFF-FFFF00000000}"/>
  </bookViews>
  <sheets>
    <sheet name="PT_IMPORT_VALRS_H" sheetId="1" r:id="rId1"/>
    <sheet name="PT_Import_Val_2023-24" sheetId="20" r:id="rId2"/>
    <sheet name="PT_Import_Val_2022-23" sheetId="19" r:id="rId3"/>
    <sheet name="PT_Import_Val_2021-22" sheetId="18" r:id="rId4"/>
    <sheet name="PT_Import_Val_2020-21" sheetId="17" r:id="rId5"/>
    <sheet name="PT_Import_Val_2019-20" sheetId="16" r:id="rId6"/>
    <sheet name="PT_Import_Val_2018-19" sheetId="15" r:id="rId7"/>
    <sheet name="PT_Import_Val_2017-18" sheetId="14" r:id="rId8"/>
    <sheet name="PT_Import_Val_2016-17 " sheetId="13" r:id="rId9"/>
    <sheet name="PT_IMPORT_VALRS_H_2015-16" sheetId="11" r:id="rId10"/>
    <sheet name="PT_IMPORT_VALRS_H_2014-15" sheetId="10" r:id="rId11"/>
    <sheet name="PT_IMPORT_VALRS_H_2013-14" sheetId="9" r:id="rId12"/>
    <sheet name="PT_IMPORT_VALRS_H 2012-13 " sheetId="3" r:id="rId13"/>
    <sheet name="PT_IMPORT_VALRS_H 2011-12" sheetId="2" r:id="rId14"/>
    <sheet name="Sheet2" sheetId="5" state="hidden" r:id="rId15"/>
    <sheet name="Sheet3" sheetId="6" state="hidden" r:id="rId16"/>
  </sheets>
  <definedNames>
    <definedName name="ACT_QTR_00_01" localSheetId="7">#REF!</definedName>
    <definedName name="ACT_QTR_00_0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1" l="1"/>
  <c r="AA35" i="1"/>
  <c r="AA36" i="1"/>
  <c r="AA21" i="1"/>
  <c r="M39" i="20"/>
  <c r="L39" i="20"/>
  <c r="K39" i="20"/>
  <c r="J39" i="20"/>
  <c r="I39" i="20"/>
  <c r="H39" i="20"/>
  <c r="G39" i="20"/>
  <c r="F39" i="20"/>
  <c r="E39" i="20"/>
  <c r="D39" i="20"/>
  <c r="C39" i="20"/>
  <c r="B39" i="20"/>
  <c r="N38" i="20"/>
  <c r="AA37" i="1" s="1"/>
  <c r="N37" i="20"/>
  <c r="N36" i="20"/>
  <c r="N35" i="20"/>
  <c r="N34" i="20"/>
  <c r="N33" i="20"/>
  <c r="AA33" i="1" s="1"/>
  <c r="N32" i="20"/>
  <c r="AA32" i="1" s="1"/>
  <c r="N31" i="20"/>
  <c r="AA31" i="1" s="1"/>
  <c r="N30" i="20"/>
  <c r="AA30" i="1" s="1"/>
  <c r="N29" i="20"/>
  <c r="AA29" i="1" s="1"/>
  <c r="N28" i="20"/>
  <c r="AA28" i="1" s="1"/>
  <c r="N27" i="20"/>
  <c r="AA27" i="1" s="1"/>
  <c r="M24" i="20"/>
  <c r="M25" i="20" s="1"/>
  <c r="M40" i="20" s="1"/>
  <c r="L24" i="20"/>
  <c r="L25" i="20" s="1"/>
  <c r="L40" i="20" s="1"/>
  <c r="K24" i="20"/>
  <c r="K25" i="20" s="1"/>
  <c r="K40" i="20" s="1"/>
  <c r="J24" i="20"/>
  <c r="J25" i="20" s="1"/>
  <c r="I24" i="20"/>
  <c r="I25" i="20" s="1"/>
  <c r="I40" i="20" s="1"/>
  <c r="H24" i="20"/>
  <c r="H25" i="20" s="1"/>
  <c r="H40" i="20" s="1"/>
  <c r="G24" i="20"/>
  <c r="G25" i="20" s="1"/>
  <c r="F24" i="20"/>
  <c r="F25" i="20" s="1"/>
  <c r="E24" i="20"/>
  <c r="E25" i="20" s="1"/>
  <c r="D24" i="20"/>
  <c r="D25" i="20" s="1"/>
  <c r="D40" i="20" s="1"/>
  <c r="C24" i="20"/>
  <c r="C25" i="20" s="1"/>
  <c r="C40" i="20" s="1"/>
  <c r="B24" i="20"/>
  <c r="B25" i="20" s="1"/>
  <c r="N23" i="20"/>
  <c r="N22" i="20"/>
  <c r="N21" i="20"/>
  <c r="AA20" i="1" s="1"/>
  <c r="N20" i="20"/>
  <c r="AA19" i="1" s="1"/>
  <c r="N19" i="20"/>
  <c r="AA18" i="1" s="1"/>
  <c r="N18" i="20"/>
  <c r="AA17" i="1" s="1"/>
  <c r="N17" i="20"/>
  <c r="AA16" i="1" s="1"/>
  <c r="N16" i="20"/>
  <c r="AA15" i="1" s="1"/>
  <c r="N15" i="20"/>
  <c r="AA14" i="1" s="1"/>
  <c r="N14" i="20"/>
  <c r="AA13" i="1" s="1"/>
  <c r="N13" i="20"/>
  <c r="AA12" i="1" s="1"/>
  <c r="N11" i="20"/>
  <c r="AA10" i="1" s="1"/>
  <c r="Y27" i="1"/>
  <c r="Z18" i="1"/>
  <c r="M39" i="19"/>
  <c r="L39" i="19"/>
  <c r="K39" i="19"/>
  <c r="J39" i="19"/>
  <c r="I39" i="19"/>
  <c r="H39" i="19"/>
  <c r="G39" i="19"/>
  <c r="F39" i="19"/>
  <c r="E39" i="19"/>
  <c r="D39" i="19"/>
  <c r="C39" i="19"/>
  <c r="B39" i="19"/>
  <c r="N38" i="19"/>
  <c r="Z37" i="1" s="1"/>
  <c r="N37" i="19"/>
  <c r="N36" i="19"/>
  <c r="Z36" i="1" s="1"/>
  <c r="N35" i="19"/>
  <c r="Z35" i="1" s="1"/>
  <c r="N34" i="19"/>
  <c r="Z34" i="1" s="1"/>
  <c r="N33" i="19"/>
  <c r="Z33" i="1" s="1"/>
  <c r="N32" i="19"/>
  <c r="Z32" i="1" s="1"/>
  <c r="N31" i="19"/>
  <c r="Z31" i="1" s="1"/>
  <c r="N30" i="19"/>
  <c r="Z30" i="1" s="1"/>
  <c r="N29" i="19"/>
  <c r="Z29" i="1" s="1"/>
  <c r="N28" i="19"/>
  <c r="Z28" i="1" s="1"/>
  <c r="N27" i="19"/>
  <c r="Z27" i="1" s="1"/>
  <c r="M24" i="19"/>
  <c r="M25" i="19" s="1"/>
  <c r="M40" i="19" s="1"/>
  <c r="L24" i="19"/>
  <c r="L25" i="19" s="1"/>
  <c r="K24" i="19"/>
  <c r="K25" i="19" s="1"/>
  <c r="K40" i="19" s="1"/>
  <c r="J24" i="19"/>
  <c r="J25" i="19" s="1"/>
  <c r="I24" i="19"/>
  <c r="I25" i="19" s="1"/>
  <c r="I40" i="19" s="1"/>
  <c r="H24" i="19"/>
  <c r="H25" i="19" s="1"/>
  <c r="G24" i="19"/>
  <c r="G25" i="19" s="1"/>
  <c r="G40" i="19" s="1"/>
  <c r="F24" i="19"/>
  <c r="F25" i="19" s="1"/>
  <c r="E24" i="19"/>
  <c r="E25" i="19" s="1"/>
  <c r="E40" i="19" s="1"/>
  <c r="D24" i="19"/>
  <c r="D25" i="19" s="1"/>
  <c r="D40" i="19" s="1"/>
  <c r="C24" i="19"/>
  <c r="C25" i="19" s="1"/>
  <c r="C40" i="19" s="1"/>
  <c r="B24" i="19"/>
  <c r="B25" i="19" s="1"/>
  <c r="B40" i="19" s="1"/>
  <c r="N23" i="19"/>
  <c r="N22" i="19"/>
  <c r="Z21" i="1" s="1"/>
  <c r="N21" i="19"/>
  <c r="Z20" i="1" s="1"/>
  <c r="N20" i="19"/>
  <c r="Z19" i="1" s="1"/>
  <c r="N19" i="19"/>
  <c r="N18" i="19"/>
  <c r="Z17" i="1" s="1"/>
  <c r="N17" i="19"/>
  <c r="Z16" i="1" s="1"/>
  <c r="N16" i="19"/>
  <c r="Z15" i="1" s="1"/>
  <c r="N15" i="19"/>
  <c r="Z14" i="1" s="1"/>
  <c r="N14" i="19"/>
  <c r="Z13" i="1" s="1"/>
  <c r="N13" i="19"/>
  <c r="Z12" i="1" s="1"/>
  <c r="N11" i="19"/>
  <c r="Z10" i="1" s="1"/>
  <c r="AA38" i="1" l="1"/>
  <c r="AA22" i="1"/>
  <c r="AA42" i="1" s="1"/>
  <c r="B40" i="20"/>
  <c r="E40" i="20"/>
  <c r="F40" i="20"/>
  <c r="J40" i="20"/>
  <c r="G40" i="20"/>
  <c r="N39" i="20"/>
  <c r="N40" i="20" s="1"/>
  <c r="N24" i="20"/>
  <c r="N25" i="20" s="1"/>
  <c r="J40" i="19"/>
  <c r="L40" i="19"/>
  <c r="Z38" i="1"/>
  <c r="Z22" i="1"/>
  <c r="H40" i="19"/>
  <c r="N39" i="19"/>
  <c r="F40" i="19"/>
  <c r="N24" i="19"/>
  <c r="N25" i="19" s="1"/>
  <c r="N40" i="19" s="1"/>
  <c r="Y33" i="1"/>
  <c r="Y34" i="1"/>
  <c r="Y10" i="1"/>
  <c r="N11" i="18"/>
  <c r="N13" i="18"/>
  <c r="Y12" i="1"/>
  <c r="N14" i="18"/>
  <c r="Y13" i="1"/>
  <c r="N15" i="18"/>
  <c r="Y14" i="1"/>
  <c r="N16" i="18"/>
  <c r="Y15" i="1"/>
  <c r="N17" i="18"/>
  <c r="Y16" i="1"/>
  <c r="N18" i="18"/>
  <c r="Y17" i="1"/>
  <c r="N19" i="18"/>
  <c r="Y18" i="1"/>
  <c r="N20" i="18"/>
  <c r="Y19" i="1"/>
  <c r="N21" i="18"/>
  <c r="Y20" i="1"/>
  <c r="N22" i="18"/>
  <c r="N23" i="18"/>
  <c r="B24" i="18"/>
  <c r="B25" i="18"/>
  <c r="B40" i="18"/>
  <c r="C24" i="18"/>
  <c r="C25" i="18"/>
  <c r="C40" i="18"/>
  <c r="D24" i="18"/>
  <c r="D25" i="18"/>
  <c r="D40" i="18"/>
  <c r="E24" i="18"/>
  <c r="E25" i="18"/>
  <c r="E40" i="18"/>
  <c r="F24" i="18"/>
  <c r="F25" i="18"/>
  <c r="F40" i="18"/>
  <c r="G24" i="18"/>
  <c r="G25" i="18"/>
  <c r="G40" i="18"/>
  <c r="H24" i="18"/>
  <c r="H25" i="18"/>
  <c r="H40" i="18"/>
  <c r="I24" i="18"/>
  <c r="I25" i="18"/>
  <c r="I40" i="18"/>
  <c r="J24" i="18"/>
  <c r="J25" i="18"/>
  <c r="J40" i="18"/>
  <c r="K24" i="18"/>
  <c r="K25" i="18"/>
  <c r="K40" i="18"/>
  <c r="L24" i="18"/>
  <c r="L25" i="18"/>
  <c r="L40" i="18"/>
  <c r="M24" i="18"/>
  <c r="M25" i="18"/>
  <c r="M40" i="18"/>
  <c r="N27" i="18"/>
  <c r="N39" i="18"/>
  <c r="N28" i="18"/>
  <c r="Y28" i="1"/>
  <c r="N29" i="18"/>
  <c r="Y29" i="1"/>
  <c r="N30" i="18"/>
  <c r="Y30" i="1"/>
  <c r="N31" i="18"/>
  <c r="Y31" i="1"/>
  <c r="N32" i="18"/>
  <c r="Y32" i="1"/>
  <c r="N33" i="18"/>
  <c r="N34" i="18"/>
  <c r="N35" i="18"/>
  <c r="Y35" i="1"/>
  <c r="N36" i="18"/>
  <c r="Y36" i="1"/>
  <c r="N37" i="18"/>
  <c r="N38" i="18"/>
  <c r="Y37" i="1"/>
  <c r="B39" i="18"/>
  <c r="C39" i="18"/>
  <c r="D39" i="18"/>
  <c r="E39" i="18"/>
  <c r="F39" i="18"/>
  <c r="G39" i="18"/>
  <c r="H39" i="18"/>
  <c r="I39" i="18"/>
  <c r="J39" i="18"/>
  <c r="K39" i="18"/>
  <c r="L39" i="18"/>
  <c r="M39" i="18"/>
  <c r="X37" i="1"/>
  <c r="X36" i="1"/>
  <c r="X35" i="1"/>
  <c r="X34" i="1"/>
  <c r="X33" i="1"/>
  <c r="X32" i="1"/>
  <c r="X31" i="1"/>
  <c r="X30" i="1"/>
  <c r="X29" i="1"/>
  <c r="X28" i="1"/>
  <c r="X27" i="1"/>
  <c r="X21" i="1"/>
  <c r="X20" i="1"/>
  <c r="X19" i="1"/>
  <c r="X18" i="1"/>
  <c r="X17" i="1"/>
  <c r="X16" i="1"/>
  <c r="X15" i="1"/>
  <c r="X14" i="1"/>
  <c r="X13" i="1"/>
  <c r="X12" i="1"/>
  <c r="X10" i="1"/>
  <c r="L40" i="17"/>
  <c r="J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39" i="17"/>
  <c r="L25" i="17"/>
  <c r="J25" i="17"/>
  <c r="H25" i="17"/>
  <c r="H40" i="17"/>
  <c r="F25" i="17"/>
  <c r="F40" i="17"/>
  <c r="D25" i="17"/>
  <c r="D40" i="17"/>
  <c r="B25" i="17"/>
  <c r="B40" i="17"/>
  <c r="M24" i="17"/>
  <c r="M25" i="17"/>
  <c r="M40" i="17"/>
  <c r="L24" i="17"/>
  <c r="K24" i="17"/>
  <c r="K25" i="17"/>
  <c r="K40" i="17"/>
  <c r="J24" i="17"/>
  <c r="I24" i="17"/>
  <c r="I25" i="17"/>
  <c r="I40" i="17"/>
  <c r="H24" i="17"/>
  <c r="G24" i="17"/>
  <c r="G25" i="17"/>
  <c r="G40" i="17"/>
  <c r="F24" i="17"/>
  <c r="E24" i="17"/>
  <c r="E25" i="17"/>
  <c r="E40" i="17"/>
  <c r="D24" i="17"/>
  <c r="C24" i="17"/>
  <c r="C25" i="17"/>
  <c r="C40" i="17"/>
  <c r="B24" i="17"/>
  <c r="N23" i="17"/>
  <c r="N22" i="17"/>
  <c r="N21" i="17"/>
  <c r="N20" i="17"/>
  <c r="N19" i="17"/>
  <c r="N18" i="17"/>
  <c r="N17" i="17"/>
  <c r="N16" i="17"/>
  <c r="N15" i="17"/>
  <c r="N14" i="17"/>
  <c r="N13" i="17"/>
  <c r="N24" i="17"/>
  <c r="N25" i="17"/>
  <c r="N11" i="17"/>
  <c r="N36" i="16"/>
  <c r="N22" i="16"/>
  <c r="W28" i="1"/>
  <c r="W29" i="1"/>
  <c r="W30" i="1"/>
  <c r="W31" i="1"/>
  <c r="W32" i="1"/>
  <c r="W33" i="1"/>
  <c r="W34" i="1"/>
  <c r="W35" i="1"/>
  <c r="W36" i="1"/>
  <c r="W37" i="1"/>
  <c r="W27" i="1"/>
  <c r="W13" i="1"/>
  <c r="W14" i="1"/>
  <c r="W15" i="1"/>
  <c r="W16" i="1"/>
  <c r="W17" i="1"/>
  <c r="W18" i="1"/>
  <c r="W19" i="1"/>
  <c r="W20" i="1"/>
  <c r="W21" i="1"/>
  <c r="W12" i="1"/>
  <c r="W10" i="1"/>
  <c r="M37" i="16"/>
  <c r="L37" i="16"/>
  <c r="K37" i="16"/>
  <c r="J37" i="16"/>
  <c r="I37" i="16"/>
  <c r="H37" i="16"/>
  <c r="G37" i="16"/>
  <c r="F37" i="16"/>
  <c r="E37" i="16"/>
  <c r="D37" i="16"/>
  <c r="C37" i="16"/>
  <c r="B37" i="16"/>
  <c r="N35" i="16"/>
  <c r="N34" i="16"/>
  <c r="N33" i="16"/>
  <c r="N32" i="16"/>
  <c r="N31" i="16"/>
  <c r="N30" i="16"/>
  <c r="N29" i="16"/>
  <c r="N28" i="16"/>
  <c r="N27" i="16"/>
  <c r="N26" i="16"/>
  <c r="M23" i="16"/>
  <c r="M24" i="16"/>
  <c r="M38" i="16"/>
  <c r="L23" i="16"/>
  <c r="L24" i="16"/>
  <c r="L38" i="16"/>
  <c r="K23" i="16"/>
  <c r="K24" i="16"/>
  <c r="J23" i="16"/>
  <c r="J24" i="16"/>
  <c r="I23" i="16"/>
  <c r="I24" i="16"/>
  <c r="I38" i="16"/>
  <c r="H23" i="16"/>
  <c r="H24" i="16"/>
  <c r="H38" i="16"/>
  <c r="G23" i="16"/>
  <c r="G24" i="16"/>
  <c r="F23" i="16"/>
  <c r="F24" i="16"/>
  <c r="E23" i="16"/>
  <c r="E24" i="16"/>
  <c r="E38" i="16"/>
  <c r="D23" i="16"/>
  <c r="D24" i="16"/>
  <c r="D38" i="16"/>
  <c r="C23" i="16"/>
  <c r="C24" i="16"/>
  <c r="B23" i="16"/>
  <c r="B24" i="16"/>
  <c r="N21" i="16"/>
  <c r="N20" i="16"/>
  <c r="N19" i="16"/>
  <c r="N18" i="16"/>
  <c r="N17" i="16"/>
  <c r="N16" i="16"/>
  <c r="N23" i="16"/>
  <c r="N24" i="16"/>
  <c r="N15" i="16"/>
  <c r="N14" i="16"/>
  <c r="N13" i="16"/>
  <c r="N11" i="16"/>
  <c r="V16" i="1"/>
  <c r="M37" i="15"/>
  <c r="L37" i="15"/>
  <c r="K37" i="15"/>
  <c r="J37" i="15"/>
  <c r="I37" i="15"/>
  <c r="H37" i="15"/>
  <c r="G37" i="15"/>
  <c r="F37" i="15"/>
  <c r="E37" i="15"/>
  <c r="E38" i="15"/>
  <c r="D37" i="15"/>
  <c r="C37" i="15"/>
  <c r="B37" i="15"/>
  <c r="N36" i="15"/>
  <c r="V37" i="1"/>
  <c r="N35" i="15"/>
  <c r="V36" i="1"/>
  <c r="N34" i="15"/>
  <c r="V35" i="1"/>
  <c r="N33" i="15"/>
  <c r="V34" i="1"/>
  <c r="N32" i="15"/>
  <c r="V33" i="1"/>
  <c r="N31" i="15"/>
  <c r="V32" i="1"/>
  <c r="N30" i="15"/>
  <c r="V31" i="1"/>
  <c r="N29" i="15"/>
  <c r="V30" i="1"/>
  <c r="N28" i="15"/>
  <c r="V29" i="1"/>
  <c r="N27" i="15"/>
  <c r="V28" i="1"/>
  <c r="N26" i="15"/>
  <c r="V27" i="1"/>
  <c r="M23" i="15"/>
  <c r="M24" i="15"/>
  <c r="M38" i="15"/>
  <c r="L23" i="15"/>
  <c r="L24" i="15"/>
  <c r="L38" i="15"/>
  <c r="K23" i="15"/>
  <c r="K24" i="15"/>
  <c r="K38" i="15"/>
  <c r="J23" i="15"/>
  <c r="J24" i="15"/>
  <c r="I23" i="15"/>
  <c r="I24" i="15"/>
  <c r="I38" i="15"/>
  <c r="H23" i="15"/>
  <c r="H24" i="15"/>
  <c r="G23" i="15"/>
  <c r="G24" i="15"/>
  <c r="G38" i="15"/>
  <c r="F23" i="15"/>
  <c r="F24" i="15"/>
  <c r="F38" i="15"/>
  <c r="E23" i="15"/>
  <c r="E24" i="15"/>
  <c r="D23" i="15"/>
  <c r="D24" i="15"/>
  <c r="D38" i="15"/>
  <c r="C23" i="15"/>
  <c r="C24" i="15"/>
  <c r="C38" i="15"/>
  <c r="B23" i="15"/>
  <c r="B24" i="15"/>
  <c r="N22" i="15"/>
  <c r="V21" i="1"/>
  <c r="N21" i="15"/>
  <c r="V20" i="1"/>
  <c r="N20" i="15"/>
  <c r="V19" i="1"/>
  <c r="N19" i="15"/>
  <c r="V18" i="1"/>
  <c r="N18" i="15"/>
  <c r="V17" i="1"/>
  <c r="N17" i="15"/>
  <c r="N16" i="15"/>
  <c r="V15" i="1"/>
  <c r="N15" i="15"/>
  <c r="V14" i="1"/>
  <c r="N14" i="15"/>
  <c r="V13" i="1"/>
  <c r="N13" i="15"/>
  <c r="V12" i="1"/>
  <c r="N11" i="15"/>
  <c r="V10" i="1"/>
  <c r="P26" i="13"/>
  <c r="P36" i="13"/>
  <c r="P27" i="13"/>
  <c r="P28" i="13"/>
  <c r="P29" i="13"/>
  <c r="P30" i="13"/>
  <c r="T32" i="1"/>
  <c r="P31" i="13"/>
  <c r="P32" i="13"/>
  <c r="T34" i="1"/>
  <c r="P33" i="13"/>
  <c r="P34" i="13"/>
  <c r="P35" i="13"/>
  <c r="E36" i="13"/>
  <c r="F36" i="13"/>
  <c r="G36" i="13"/>
  <c r="H36" i="13"/>
  <c r="I36" i="13"/>
  <c r="J36" i="13"/>
  <c r="K36" i="13"/>
  <c r="L36" i="13"/>
  <c r="M36" i="13"/>
  <c r="N36" i="13"/>
  <c r="O36" i="13"/>
  <c r="E36" i="14"/>
  <c r="F36" i="14"/>
  <c r="G36" i="14"/>
  <c r="H36" i="14"/>
  <c r="I36" i="14"/>
  <c r="J36" i="14"/>
  <c r="K36" i="14"/>
  <c r="L36" i="14"/>
  <c r="M36" i="14"/>
  <c r="N36" i="14"/>
  <c r="O36" i="14"/>
  <c r="D36" i="14"/>
  <c r="E22" i="14"/>
  <c r="F22" i="14"/>
  <c r="G22" i="14"/>
  <c r="G23" i="14"/>
  <c r="G37" i="14"/>
  <c r="H22" i="14"/>
  <c r="I22" i="14"/>
  <c r="I23" i="14"/>
  <c r="I37" i="14"/>
  <c r="J22" i="14"/>
  <c r="K22" i="14"/>
  <c r="K23" i="14"/>
  <c r="K37" i="14"/>
  <c r="L22" i="14"/>
  <c r="M22" i="14"/>
  <c r="M23" i="14"/>
  <c r="M37" i="14"/>
  <c r="N22" i="14"/>
  <c r="N23" i="14"/>
  <c r="N37" i="14"/>
  <c r="O22" i="14"/>
  <c r="O23" i="14"/>
  <c r="O37" i="14"/>
  <c r="D22" i="14"/>
  <c r="D23" i="14"/>
  <c r="D37" i="14"/>
  <c r="P35" i="14"/>
  <c r="U37" i="1"/>
  <c r="P34" i="14"/>
  <c r="U36" i="1"/>
  <c r="P33" i="14"/>
  <c r="P32" i="14"/>
  <c r="U34" i="1"/>
  <c r="P31" i="14"/>
  <c r="U33" i="1"/>
  <c r="P30" i="14"/>
  <c r="P29" i="14"/>
  <c r="P28" i="14"/>
  <c r="U30" i="1"/>
  <c r="P27" i="14"/>
  <c r="U29" i="1"/>
  <c r="P26" i="14"/>
  <c r="P25" i="14"/>
  <c r="L23" i="14"/>
  <c r="L37" i="14"/>
  <c r="J23" i="14"/>
  <c r="J37" i="14"/>
  <c r="H23" i="14"/>
  <c r="H37" i="14"/>
  <c r="F23" i="14"/>
  <c r="F37" i="14"/>
  <c r="E23" i="14"/>
  <c r="E37" i="14"/>
  <c r="P21" i="14"/>
  <c r="U21" i="1"/>
  <c r="P20" i="14"/>
  <c r="U20" i="1"/>
  <c r="P19" i="14"/>
  <c r="P18" i="14"/>
  <c r="U18" i="1"/>
  <c r="P17" i="14"/>
  <c r="U17" i="1"/>
  <c r="P16" i="14"/>
  <c r="U16" i="1"/>
  <c r="P15" i="14"/>
  <c r="P14" i="14"/>
  <c r="P13" i="14"/>
  <c r="P12" i="14"/>
  <c r="P22" i="14"/>
  <c r="P23" i="14"/>
  <c r="P37" i="14"/>
  <c r="P10" i="14"/>
  <c r="U28" i="1"/>
  <c r="U31" i="1"/>
  <c r="U32" i="1"/>
  <c r="U35" i="1"/>
  <c r="U13" i="1"/>
  <c r="U15" i="1"/>
  <c r="U19" i="1"/>
  <c r="U8" i="1"/>
  <c r="T8" i="1"/>
  <c r="D36" i="13"/>
  <c r="T37" i="1"/>
  <c r="T36" i="1"/>
  <c r="T35" i="1"/>
  <c r="T33" i="1"/>
  <c r="T31" i="1"/>
  <c r="T30" i="1"/>
  <c r="T29" i="1"/>
  <c r="P25" i="13"/>
  <c r="T27" i="1"/>
  <c r="O22" i="13"/>
  <c r="O23" i="13"/>
  <c r="O37" i="13"/>
  <c r="N22" i="13"/>
  <c r="N23" i="13"/>
  <c r="N37" i="13"/>
  <c r="M22" i="13"/>
  <c r="M23" i="13"/>
  <c r="M37" i="13"/>
  <c r="L22" i="13"/>
  <c r="L23" i="13"/>
  <c r="L37" i="13"/>
  <c r="K22" i="13"/>
  <c r="K23" i="13"/>
  <c r="K37" i="13"/>
  <c r="J22" i="13"/>
  <c r="J23" i="13"/>
  <c r="J37" i="13"/>
  <c r="I22" i="13"/>
  <c r="I23" i="13"/>
  <c r="I37" i="13"/>
  <c r="H22" i="13"/>
  <c r="H23" i="13"/>
  <c r="H37" i="13"/>
  <c r="G22" i="13"/>
  <c r="G23" i="13"/>
  <c r="G37" i="13"/>
  <c r="F22" i="13"/>
  <c r="F23" i="13"/>
  <c r="F37" i="13"/>
  <c r="E22" i="13"/>
  <c r="E23" i="13"/>
  <c r="E37" i="13"/>
  <c r="D22" i="13"/>
  <c r="D23" i="13"/>
  <c r="D37" i="13"/>
  <c r="P21" i="13"/>
  <c r="T21" i="1"/>
  <c r="P20" i="13"/>
  <c r="T20" i="1"/>
  <c r="P19" i="13"/>
  <c r="T19" i="1"/>
  <c r="P18" i="13"/>
  <c r="T18" i="1"/>
  <c r="P17" i="13"/>
  <c r="T17" i="1"/>
  <c r="P16" i="13"/>
  <c r="T16" i="1"/>
  <c r="P15" i="13"/>
  <c r="T15" i="1"/>
  <c r="P14" i="13"/>
  <c r="T14" i="1"/>
  <c r="P13" i="13"/>
  <c r="T13" i="1"/>
  <c r="P12" i="13"/>
  <c r="T12" i="1"/>
  <c r="P10" i="13"/>
  <c r="T10" i="1"/>
  <c r="C23" i="11"/>
  <c r="C24" i="11"/>
  <c r="D23" i="11"/>
  <c r="D24" i="11"/>
  <c r="D38" i="11"/>
  <c r="E23" i="11"/>
  <c r="E24" i="11"/>
  <c r="E38" i="11"/>
  <c r="F23" i="11"/>
  <c r="G23" i="11"/>
  <c r="G24" i="11"/>
  <c r="G38" i="11"/>
  <c r="H23" i="11"/>
  <c r="H24" i="11"/>
  <c r="H38" i="11"/>
  <c r="I23" i="11"/>
  <c r="I24" i="11"/>
  <c r="I38" i="11"/>
  <c r="J23" i="11"/>
  <c r="J24" i="11"/>
  <c r="K23" i="11"/>
  <c r="K24" i="11"/>
  <c r="K38" i="11"/>
  <c r="L23" i="11"/>
  <c r="L24" i="11"/>
  <c r="L38" i="11"/>
  <c r="M23" i="11"/>
  <c r="B23" i="11"/>
  <c r="B24" i="11"/>
  <c r="B38" i="11"/>
  <c r="N16" i="10"/>
  <c r="R15" i="1"/>
  <c r="N16" i="11"/>
  <c r="S15" i="1"/>
  <c r="N36" i="9"/>
  <c r="Q37" i="1"/>
  <c r="N35" i="9"/>
  <c r="Q36" i="1"/>
  <c r="N34" i="9"/>
  <c r="Q35" i="1"/>
  <c r="N33" i="9"/>
  <c r="Q34" i="1"/>
  <c r="N32" i="9"/>
  <c r="Q33" i="1"/>
  <c r="N30" i="9"/>
  <c r="Q31" i="1"/>
  <c r="N31" i="9"/>
  <c r="Q32" i="1"/>
  <c r="N29" i="9"/>
  <c r="N28" i="9"/>
  <c r="Q29" i="1"/>
  <c r="K37" i="9"/>
  <c r="G37" i="9"/>
  <c r="C37" i="9"/>
  <c r="N27" i="9"/>
  <c r="Q28" i="1"/>
  <c r="M37" i="9"/>
  <c r="L37" i="9"/>
  <c r="J37" i="9"/>
  <c r="I37" i="9"/>
  <c r="H37" i="9"/>
  <c r="N26" i="9"/>
  <c r="N37" i="9"/>
  <c r="E37" i="9"/>
  <c r="D37" i="9"/>
  <c r="B37" i="9"/>
  <c r="N22" i="9"/>
  <c r="Q21" i="1"/>
  <c r="N21" i="9"/>
  <c r="Q20" i="1"/>
  <c r="N20" i="9"/>
  <c r="Q19" i="1"/>
  <c r="N19" i="9"/>
  <c r="Q18" i="1"/>
  <c r="N18" i="9"/>
  <c r="Q17" i="1"/>
  <c r="N17" i="9"/>
  <c r="Q16" i="1"/>
  <c r="N16" i="9"/>
  <c r="K23" i="9"/>
  <c r="C23" i="9"/>
  <c r="C24" i="9"/>
  <c r="C38" i="9"/>
  <c r="N15" i="9"/>
  <c r="Q14" i="1"/>
  <c r="L23" i="9"/>
  <c r="L24" i="9"/>
  <c r="L38" i="9"/>
  <c r="H23" i="9"/>
  <c r="H24" i="9"/>
  <c r="H38" i="9"/>
  <c r="G23" i="9"/>
  <c r="D23" i="9"/>
  <c r="D24" i="9"/>
  <c r="D38" i="9"/>
  <c r="N14" i="9"/>
  <c r="Q13" i="1"/>
  <c r="M23" i="9"/>
  <c r="M24" i="9"/>
  <c r="M38" i="9"/>
  <c r="J23" i="9"/>
  <c r="J24" i="9"/>
  <c r="J38" i="9"/>
  <c r="I23" i="9"/>
  <c r="I24" i="9"/>
  <c r="I38" i="9"/>
  <c r="F23" i="9"/>
  <c r="F24" i="9"/>
  <c r="F38" i="9"/>
  <c r="E23" i="9"/>
  <c r="E24" i="9"/>
  <c r="E38" i="9"/>
  <c r="B23" i="9"/>
  <c r="B24" i="9"/>
  <c r="B38" i="9"/>
  <c r="G24" i="9"/>
  <c r="G38" i="9"/>
  <c r="N11" i="9"/>
  <c r="Q10" i="1"/>
  <c r="N36" i="3"/>
  <c r="P37" i="1"/>
  <c r="N35" i="3"/>
  <c r="P36" i="1"/>
  <c r="N34" i="3"/>
  <c r="P35" i="1"/>
  <c r="N33" i="3"/>
  <c r="P34" i="1"/>
  <c r="N32" i="3"/>
  <c r="P33" i="1"/>
  <c r="N30" i="3"/>
  <c r="P31" i="1"/>
  <c r="N31" i="3"/>
  <c r="P32" i="1"/>
  <c r="J37" i="3"/>
  <c r="B37" i="3"/>
  <c r="N28" i="3"/>
  <c r="P29" i="1"/>
  <c r="K37" i="3"/>
  <c r="C37" i="3"/>
  <c r="N27" i="3"/>
  <c r="P28" i="1"/>
  <c r="M37" i="3"/>
  <c r="L37" i="3"/>
  <c r="I37" i="3"/>
  <c r="H37" i="3"/>
  <c r="G37" i="3"/>
  <c r="F37" i="3"/>
  <c r="N26" i="3"/>
  <c r="P27" i="1"/>
  <c r="D37" i="3"/>
  <c r="K23" i="3"/>
  <c r="C23" i="3"/>
  <c r="C24" i="3"/>
  <c r="C38" i="3"/>
  <c r="N22" i="3"/>
  <c r="P21" i="1"/>
  <c r="N21" i="3"/>
  <c r="P20" i="1"/>
  <c r="N20" i="3"/>
  <c r="P19" i="1"/>
  <c r="N19" i="3"/>
  <c r="P18" i="1"/>
  <c r="N18" i="3"/>
  <c r="P17" i="1"/>
  <c r="N17" i="3"/>
  <c r="P16" i="1"/>
  <c r="N16" i="3"/>
  <c r="N15" i="3"/>
  <c r="P14" i="1"/>
  <c r="L23" i="3"/>
  <c r="D23" i="3"/>
  <c r="D24" i="3"/>
  <c r="D38" i="3"/>
  <c r="N14" i="3"/>
  <c r="P13" i="1"/>
  <c r="M23" i="3"/>
  <c r="M24" i="3"/>
  <c r="M38" i="3"/>
  <c r="J23" i="3"/>
  <c r="J24" i="3"/>
  <c r="J38" i="3"/>
  <c r="I23" i="3"/>
  <c r="I24" i="3"/>
  <c r="I38" i="3"/>
  <c r="H23" i="3"/>
  <c r="H24" i="3"/>
  <c r="H38" i="3"/>
  <c r="G23" i="3"/>
  <c r="F23" i="3"/>
  <c r="F24" i="3"/>
  <c r="F38" i="3"/>
  <c r="N13" i="3"/>
  <c r="N23" i="3"/>
  <c r="N24" i="3"/>
  <c r="N38" i="3"/>
  <c r="B23" i="3"/>
  <c r="B24" i="3"/>
  <c r="B38" i="3"/>
  <c r="L24" i="3"/>
  <c r="K24" i="3"/>
  <c r="K38" i="3"/>
  <c r="N11" i="3"/>
  <c r="P10" i="1"/>
  <c r="N36" i="2"/>
  <c r="O37" i="1"/>
  <c r="N35" i="2"/>
  <c r="O36" i="1"/>
  <c r="N34" i="2"/>
  <c r="O35" i="1"/>
  <c r="N33" i="2"/>
  <c r="O34" i="1"/>
  <c r="N32" i="2"/>
  <c r="O33" i="1"/>
  <c r="N30" i="2"/>
  <c r="O31" i="1"/>
  <c r="N31" i="2"/>
  <c r="N29" i="2"/>
  <c r="O30" i="1"/>
  <c r="N28" i="2"/>
  <c r="N27" i="2"/>
  <c r="O28" i="1"/>
  <c r="M37" i="2"/>
  <c r="L37" i="2"/>
  <c r="K37" i="2"/>
  <c r="J37" i="2"/>
  <c r="I37" i="2"/>
  <c r="H37" i="2"/>
  <c r="G37" i="2"/>
  <c r="F37" i="2"/>
  <c r="E37" i="2"/>
  <c r="D37" i="2"/>
  <c r="C37" i="2"/>
  <c r="B37" i="2"/>
  <c r="N22" i="2"/>
  <c r="O21" i="1"/>
  <c r="N21" i="2"/>
  <c r="O20" i="1"/>
  <c r="N20" i="2"/>
  <c r="O19" i="1"/>
  <c r="N19" i="2"/>
  <c r="O18" i="1"/>
  <c r="N18" i="2"/>
  <c r="O17" i="1"/>
  <c r="N17" i="2"/>
  <c r="O16" i="1"/>
  <c r="N16" i="2"/>
  <c r="N15" i="2"/>
  <c r="O14" i="1"/>
  <c r="N14" i="2"/>
  <c r="O13" i="1"/>
  <c r="M23" i="2"/>
  <c r="L23" i="2"/>
  <c r="L24" i="2"/>
  <c r="L38" i="2"/>
  <c r="K23" i="2"/>
  <c r="J23" i="2"/>
  <c r="J24" i="2"/>
  <c r="J38" i="2"/>
  <c r="I23" i="2"/>
  <c r="I24" i="2"/>
  <c r="I38" i="2"/>
  <c r="H23" i="2"/>
  <c r="H24" i="2"/>
  <c r="H38" i="2"/>
  <c r="G23" i="2"/>
  <c r="G24" i="2"/>
  <c r="G38" i="2"/>
  <c r="F23" i="2"/>
  <c r="F24" i="2"/>
  <c r="F38" i="2"/>
  <c r="E23" i="2"/>
  <c r="E24" i="2"/>
  <c r="E38" i="2"/>
  <c r="D23" i="2"/>
  <c r="D24" i="2"/>
  <c r="D38" i="2"/>
  <c r="C23" i="2"/>
  <c r="C24" i="2"/>
  <c r="C38" i="2"/>
  <c r="B23" i="2"/>
  <c r="B24" i="2"/>
  <c r="B38" i="2"/>
  <c r="M24" i="2"/>
  <c r="M38" i="2"/>
  <c r="K24" i="2"/>
  <c r="K38" i="2"/>
  <c r="N11" i="2"/>
  <c r="O10" i="1"/>
  <c r="N36" i="11"/>
  <c r="S37" i="1"/>
  <c r="N35" i="11"/>
  <c r="S36" i="1"/>
  <c r="N34" i="11"/>
  <c r="S35" i="1"/>
  <c r="N32" i="11"/>
  <c r="S33" i="1"/>
  <c r="N30" i="11"/>
  <c r="S31" i="1"/>
  <c r="N31" i="11"/>
  <c r="S32" i="1"/>
  <c r="N29" i="11"/>
  <c r="S30" i="1"/>
  <c r="E37" i="11"/>
  <c r="I37" i="11"/>
  <c r="M37" i="11"/>
  <c r="J37" i="11"/>
  <c r="N26" i="11"/>
  <c r="S27" i="1"/>
  <c r="D37" i="11"/>
  <c r="B37" i="11"/>
  <c r="N21" i="11"/>
  <c r="S20" i="1"/>
  <c r="N20" i="11"/>
  <c r="S19" i="1"/>
  <c r="N19" i="11"/>
  <c r="S18" i="1"/>
  <c r="N18" i="11"/>
  <c r="S17" i="1"/>
  <c r="N17" i="11"/>
  <c r="S16" i="1"/>
  <c r="N14" i="11"/>
  <c r="S13" i="1"/>
  <c r="M24" i="11"/>
  <c r="M38" i="11"/>
  <c r="N11" i="11"/>
  <c r="S10" i="1"/>
  <c r="N36" i="10"/>
  <c r="R37" i="1"/>
  <c r="N34" i="10"/>
  <c r="R35" i="1"/>
  <c r="H37" i="10"/>
  <c r="N27" i="10"/>
  <c r="R28" i="1"/>
  <c r="J37" i="10"/>
  <c r="F37" i="10"/>
  <c r="B37" i="10"/>
  <c r="M23" i="10"/>
  <c r="M24" i="10"/>
  <c r="M38" i="10"/>
  <c r="L23" i="10"/>
  <c r="L24" i="10"/>
  <c r="L38" i="10"/>
  <c r="I23" i="10"/>
  <c r="I24" i="10"/>
  <c r="I38" i="10"/>
  <c r="H23" i="10"/>
  <c r="E23" i="10"/>
  <c r="D23" i="10"/>
  <c r="D24" i="10"/>
  <c r="D38" i="10"/>
  <c r="N13" i="10"/>
  <c r="R12" i="1"/>
  <c r="B22" i="1"/>
  <c r="B24" i="1" s="1"/>
  <c r="C22" i="1"/>
  <c r="C24" i="1" s="1"/>
  <c r="D22" i="1"/>
  <c r="D24" i="1" s="1"/>
  <c r="E22" i="1"/>
  <c r="E24" i="1" s="1"/>
  <c r="F22" i="1"/>
  <c r="F24" i="1" s="1"/>
  <c r="G22" i="1"/>
  <c r="G24" i="1" s="1"/>
  <c r="H22" i="1"/>
  <c r="I22" i="1"/>
  <c r="I24" i="1" s="1"/>
  <c r="J22" i="1"/>
  <c r="J24" i="1" s="1"/>
  <c r="K22" i="1"/>
  <c r="K24" i="1" s="1"/>
  <c r="L22" i="1"/>
  <c r="L24" i="1" s="1"/>
  <c r="M22" i="1"/>
  <c r="N22" i="1"/>
  <c r="B38" i="1"/>
  <c r="B42" i="1" s="1"/>
  <c r="C38" i="1"/>
  <c r="C42" i="1" s="1"/>
  <c r="D38" i="1"/>
  <c r="D42" i="1" s="1"/>
  <c r="E38" i="1"/>
  <c r="F38" i="1"/>
  <c r="F42" i="1" s="1"/>
  <c r="G38" i="1"/>
  <c r="G42" i="1" s="1"/>
  <c r="H38" i="1"/>
  <c r="I38" i="1"/>
  <c r="J38" i="1"/>
  <c r="K38" i="1"/>
  <c r="L38" i="1"/>
  <c r="M38" i="1"/>
  <c r="N38" i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5" i="5"/>
  <c r="N26" i="10"/>
  <c r="R27" i="1"/>
  <c r="N22" i="11"/>
  <c r="S21" i="1"/>
  <c r="N15" i="11"/>
  <c r="S14" i="1"/>
  <c r="F37" i="11"/>
  <c r="N33" i="11"/>
  <c r="S34" i="1"/>
  <c r="C37" i="11"/>
  <c r="K37" i="11"/>
  <c r="H37" i="11"/>
  <c r="L37" i="11"/>
  <c r="N28" i="11"/>
  <c r="N37" i="11"/>
  <c r="K24" i="9"/>
  <c r="K38" i="9"/>
  <c r="F37" i="9"/>
  <c r="N13" i="9"/>
  <c r="Q12" i="1"/>
  <c r="G24" i="3"/>
  <c r="G38" i="3"/>
  <c r="E23" i="3"/>
  <c r="E24" i="3"/>
  <c r="E38" i="3"/>
  <c r="E37" i="3"/>
  <c r="N29" i="3"/>
  <c r="P30" i="1"/>
  <c r="N13" i="2"/>
  <c r="N23" i="2"/>
  <c r="N24" i="2"/>
  <c r="N38" i="2"/>
  <c r="N26" i="2"/>
  <c r="N37" i="2"/>
  <c r="O27" i="1"/>
  <c r="L38" i="3"/>
  <c r="Q27" i="1"/>
  <c r="D37" i="10"/>
  <c r="L37" i="10"/>
  <c r="G37" i="10"/>
  <c r="N32" i="10"/>
  <c r="R33" i="1"/>
  <c r="N11" i="10"/>
  <c r="R10" i="1"/>
  <c r="N18" i="10"/>
  <c r="R17" i="1"/>
  <c r="N19" i="10"/>
  <c r="R18" i="1"/>
  <c r="N21" i="10"/>
  <c r="R20" i="1"/>
  <c r="C23" i="10"/>
  <c r="C24" i="10"/>
  <c r="C38" i="10"/>
  <c r="N14" i="10"/>
  <c r="R13" i="1"/>
  <c r="N17" i="10"/>
  <c r="R16" i="1"/>
  <c r="N20" i="10"/>
  <c r="R19" i="1"/>
  <c r="M37" i="10"/>
  <c r="J23" i="10"/>
  <c r="J24" i="10"/>
  <c r="J38" i="10"/>
  <c r="N29" i="10"/>
  <c r="R30" i="1"/>
  <c r="N30" i="10"/>
  <c r="R31" i="1"/>
  <c r="K23" i="10"/>
  <c r="K24" i="10"/>
  <c r="K38" i="10"/>
  <c r="C37" i="10"/>
  <c r="I37" i="10"/>
  <c r="N33" i="10"/>
  <c r="R34" i="1"/>
  <c r="N35" i="10"/>
  <c r="R36" i="1"/>
  <c r="E24" i="10"/>
  <c r="E38" i="10"/>
  <c r="N15" i="10"/>
  <c r="F23" i="10"/>
  <c r="F24" i="10"/>
  <c r="F38" i="10"/>
  <c r="N22" i="10"/>
  <c r="R21" i="1"/>
  <c r="K37" i="10"/>
  <c r="G23" i="10"/>
  <c r="G24" i="10"/>
  <c r="G38" i="10"/>
  <c r="E37" i="10"/>
  <c r="N28" i="10"/>
  <c r="R29" i="1"/>
  <c r="N31" i="10"/>
  <c r="R32" i="1"/>
  <c r="H24" i="10"/>
  <c r="H38" i="10"/>
  <c r="B23" i="10"/>
  <c r="B24" i="10"/>
  <c r="B38" i="10"/>
  <c r="G37" i="11"/>
  <c r="N27" i="11"/>
  <c r="S28" i="1"/>
  <c r="F24" i="11"/>
  <c r="F38" i="11"/>
  <c r="N13" i="11"/>
  <c r="S12" i="1"/>
  <c r="O32" i="1"/>
  <c r="O12" i="1"/>
  <c r="R14" i="1"/>
  <c r="U14" i="1"/>
  <c r="Q30" i="1"/>
  <c r="U27" i="1"/>
  <c r="U38" i="1" s="1"/>
  <c r="P22" i="13"/>
  <c r="O29" i="1"/>
  <c r="P12" i="1"/>
  <c r="U10" i="1"/>
  <c r="N24" i="10"/>
  <c r="N38" i="10"/>
  <c r="N37" i="10"/>
  <c r="N23" i="10"/>
  <c r="B38" i="15"/>
  <c r="J38" i="15"/>
  <c r="H38" i="15"/>
  <c r="N23" i="15"/>
  <c r="N24" i="15"/>
  <c r="N38" i="15"/>
  <c r="N37" i="3"/>
  <c r="N23" i="9"/>
  <c r="N24" i="9"/>
  <c r="N38" i="9"/>
  <c r="N23" i="11"/>
  <c r="N24" i="11"/>
  <c r="N38" i="11"/>
  <c r="J38" i="11"/>
  <c r="C38" i="11"/>
  <c r="S29" i="1"/>
  <c r="T28" i="1"/>
  <c r="P23" i="13"/>
  <c r="P37" i="13"/>
  <c r="U12" i="1"/>
  <c r="P36" i="14"/>
  <c r="N37" i="15"/>
  <c r="B38" i="16"/>
  <c r="F38" i="16"/>
  <c r="J38" i="16"/>
  <c r="C38" i="16"/>
  <c r="G38" i="16"/>
  <c r="K38" i="16"/>
  <c r="N37" i="16"/>
  <c r="N38" i="16"/>
  <c r="N40" i="17"/>
  <c r="N24" i="18"/>
  <c r="N25" i="18"/>
  <c r="N40" i="18"/>
  <c r="Y21" i="1"/>
  <c r="AA24" i="1" l="1"/>
  <c r="AA40" i="1" s="1"/>
  <c r="X38" i="1"/>
  <c r="X42" i="1" s="1"/>
  <c r="J40" i="1"/>
  <c r="O22" i="1"/>
  <c r="K42" i="1"/>
  <c r="R22" i="1"/>
  <c r="R24" i="1" s="1"/>
  <c r="X22" i="1"/>
  <c r="X24" i="1" s="1"/>
  <c r="Y38" i="1"/>
  <c r="J42" i="1"/>
  <c r="N24" i="1"/>
  <c r="T38" i="1"/>
  <c r="Y22" i="1"/>
  <c r="Y24" i="1" s="1"/>
  <c r="Y40" i="1" s="1"/>
  <c r="Y42" i="1"/>
  <c r="I40" i="1"/>
  <c r="V38" i="1"/>
  <c r="H42" i="1"/>
  <c r="L42" i="1"/>
  <c r="Z42" i="1"/>
  <c r="Z24" i="1"/>
  <c r="Z40" i="1" s="1"/>
  <c r="M42" i="1"/>
  <c r="N42" i="1"/>
  <c r="K40" i="1"/>
  <c r="T22" i="1"/>
  <c r="T24" i="1" s="1"/>
  <c r="T40" i="1" s="1"/>
  <c r="B40" i="1"/>
  <c r="S22" i="1"/>
  <c r="S24" i="1" s="1"/>
  <c r="U22" i="1"/>
  <c r="U24" i="1" s="1"/>
  <c r="U40" i="1" s="1"/>
  <c r="L40" i="1"/>
  <c r="G40" i="1"/>
  <c r="O38" i="1"/>
  <c r="P22" i="1"/>
  <c r="P24" i="1" s="1"/>
  <c r="P38" i="1"/>
  <c r="V22" i="1"/>
  <c r="V24" i="1" s="1"/>
  <c r="W22" i="1"/>
  <c r="W24" i="1" s="1"/>
  <c r="W38" i="1"/>
  <c r="F40" i="1"/>
  <c r="Q38" i="1"/>
  <c r="E40" i="1"/>
  <c r="Q22" i="1"/>
  <c r="Q24" i="1" s="1"/>
  <c r="Q40" i="1" s="1"/>
  <c r="D40" i="1"/>
  <c r="V42" i="1"/>
  <c r="H24" i="1"/>
  <c r="H40" i="1" s="1"/>
  <c r="S38" i="1"/>
  <c r="N40" i="1"/>
  <c r="C40" i="1"/>
  <c r="R38" i="1"/>
  <c r="R42" i="1" s="1"/>
  <c r="M24" i="1"/>
  <c r="M40" i="1" s="1"/>
  <c r="I42" i="1"/>
  <c r="O24" i="1"/>
  <c r="T42" i="1"/>
  <c r="E42" i="1"/>
  <c r="X40" i="1" l="1"/>
  <c r="O42" i="1"/>
  <c r="O40" i="1"/>
  <c r="W40" i="1"/>
  <c r="V40" i="1"/>
  <c r="P42" i="1"/>
  <c r="U42" i="1"/>
  <c r="W42" i="1"/>
  <c r="S42" i="1"/>
  <c r="R40" i="1"/>
  <c r="P40" i="1"/>
  <c r="Q42" i="1"/>
  <c r="S40" i="1"/>
</calcChain>
</file>

<file path=xl/sharedStrings.xml><?xml version="1.0" encoding="utf-8"?>
<sst xmlns="http://schemas.openxmlformats.org/spreadsheetml/2006/main" count="846" uniqueCount="121">
  <si>
    <t>Petroleum Planning &amp; Analysis Cell</t>
  </si>
  <si>
    <t>('Rs. Crore)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</si>
  <si>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</si>
  <si>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</si>
  <si>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</si>
  <si>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</si>
  <si>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</si>
  <si>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</si>
  <si>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</si>
  <si>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</si>
  <si>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</si>
  <si>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</si>
  <si>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</si>
  <si>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</si>
  <si>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</si>
  <si>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>2009-10</t>
  </si>
  <si>
    <t xml:space="preserve">2010-11 </t>
  </si>
  <si>
    <t xml:space="preserve">2011-12 </t>
  </si>
  <si>
    <t xml:space="preserve">2012-13 </t>
  </si>
  <si>
    <t>2013-14</t>
  </si>
  <si>
    <t xml:space="preserve">2014-15 </t>
  </si>
  <si>
    <t>2015-16</t>
  </si>
  <si>
    <t>2018-19</t>
  </si>
  <si>
    <t>2019-20</t>
  </si>
  <si>
    <t>2020-21</t>
  </si>
  <si>
    <t>IMPORT^</t>
  </si>
  <si>
    <t xml:space="preserve"> CRUDE OIL$</t>
  </si>
  <si>
    <t>PRODUCT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</si>
  <si>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</si>
  <si>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</si>
  <si>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</si>
  <si>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</si>
  <si>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</si>
  <si>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</si>
  <si>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</si>
  <si>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</si>
  <si>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</si>
  <si>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</si>
  <si>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TOTAL PRODUCT IMPORT</t>
  </si>
  <si>
    <t>TOTAL IMPORTS</t>
  </si>
  <si>
    <t xml:space="preserve"> PRODUCT EXPORT @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</si>
  <si>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</si>
  <si>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</si>
  <si>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t>LDO</t>
  </si>
  <si>
    <t>LOBS/ Lube Oil</t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</si>
  <si>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</si>
  <si>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</si>
  <si>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IMPORT</t>
  </si>
  <si>
    <t>Net Product Export</t>
  </si>
  <si>
    <t>Source: Oil Companies &amp; DGCIS  P= Provisional</t>
  </si>
  <si>
    <t>Notes:</t>
  </si>
  <si>
    <t>RIL SEZ imports/exports included in country's import/export data</t>
  </si>
  <si>
    <t xml:space="preserve">^LNG import not included </t>
  </si>
  <si>
    <t>&amp; Others in import include Petcoke,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</si>
  <si>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</si>
  <si>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</si>
  <si>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</si>
  <si>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Petcoke/CBFS, Benzene, Hexane, MTO, Sulphur etc.</t>
  </si>
  <si>
    <t>2022-23</t>
  </si>
  <si>
    <t>(` Crore)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</si>
  <si>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</si>
  <si>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</si>
  <si>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</si>
  <si>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</si>
  <si>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</si>
  <si>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</si>
  <si>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</si>
  <si>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</si>
  <si>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</si>
  <si>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</si>
  <si>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</si>
  <si>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</si>
  <si>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</si>
  <si>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 xml:space="preserve"> CRUDE OIL</t>
  </si>
  <si>
    <t>PRODUCTS</t>
  </si>
  <si>
    <t>Petcoke</t>
  </si>
  <si>
    <t>Others&amp;</t>
  </si>
  <si>
    <t>PRODUCT IMPORT*</t>
  </si>
  <si>
    <t>TOTAL IMPORT</t>
  </si>
  <si>
    <t>MS!</t>
  </si>
  <si>
    <t>Naphtha$</t>
  </si>
  <si>
    <t>ATF#</t>
  </si>
  <si>
    <t>Petcoke / CBFS</t>
  </si>
  <si>
    <t>Others%</t>
  </si>
  <si>
    <t>TOTAL  PRODUCT EXPORT</t>
  </si>
  <si>
    <t>&amp; Others in import include Paraffin wax, Petroleum Jelly, Aviation Gas, MTBE, Reformate etc.</t>
  </si>
  <si>
    <t>% Others in export include Benzene, Hexane, MTO, Sulphur etc.</t>
  </si>
  <si>
    <t>2021-22</t>
  </si>
  <si>
    <t xml:space="preserve">2018-19 </t>
  </si>
  <si>
    <t>Source : Oil Companies &amp; DGCIS, (P) : Provisional</t>
  </si>
  <si>
    <t xml:space="preserve">2017-18 </t>
  </si>
  <si>
    <r>
      <t>(</t>
    </r>
    <r>
      <rPr>
        <b/>
        <i/>
        <sz val="12"/>
        <rFont val="Rupee Foradian"/>
        <family val="2"/>
      </rPr>
      <t>`</t>
    </r>
    <r>
      <rPr>
        <b/>
        <i/>
        <sz val="12"/>
        <rFont val="Times New Roman"/>
        <family val="1"/>
      </rPr>
      <t xml:space="preserve"> Crore)</t>
    </r>
  </si>
  <si>
    <t>Others</t>
  </si>
  <si>
    <r>
      <t xml:space="preserve"> PRODUCT EXPORT</t>
    </r>
    <r>
      <rPr>
        <b/>
        <vertAlign val="superscript"/>
        <sz val="12"/>
        <rFont val="Times New Roman"/>
        <family val="1"/>
      </rPr>
      <t xml:space="preserve"> @</t>
    </r>
  </si>
  <si>
    <t>2016-17</t>
  </si>
  <si>
    <t xml:space="preserve">2015-16 </t>
  </si>
  <si>
    <t>IMPORTS^</t>
  </si>
  <si>
    <r>
      <t>Others</t>
    </r>
    <r>
      <rPr>
        <vertAlign val="superscript"/>
        <sz val="11"/>
        <rFont val="Times New Roman"/>
        <family val="1"/>
      </rPr>
      <t>&amp;</t>
    </r>
  </si>
  <si>
    <t>PRODUCT IMPORT</t>
  </si>
  <si>
    <t>PRODUCT EXPORT</t>
  </si>
  <si>
    <r>
      <t>PRODUCT EXPORT</t>
    </r>
    <r>
      <rPr>
        <b/>
        <vertAlign val="superscript"/>
        <sz val="11"/>
        <rFont val="Times New Roman"/>
        <family val="1"/>
      </rPr>
      <t>@</t>
    </r>
  </si>
  <si>
    <r>
      <t>Others</t>
    </r>
    <r>
      <rPr>
        <vertAlign val="superscript"/>
        <sz val="11"/>
        <rFont val="Times New Roman"/>
        <family val="1"/>
      </rPr>
      <t>%</t>
    </r>
  </si>
  <si>
    <t>TOTALPRODUCT EXPORT</t>
  </si>
  <si>
    <t>IMPORT</t>
  </si>
  <si>
    <t>RS. Crores</t>
  </si>
  <si>
    <t>CRUDE OIL</t>
  </si>
  <si>
    <t>NAPHTHA/ NGL</t>
  </si>
  <si>
    <t>MS/ PETROL</t>
  </si>
  <si>
    <t>SKO/ KEROSENE</t>
  </si>
  <si>
    <t>HSD/ DIESEL</t>
  </si>
  <si>
    <t>LOBS/ LUBE OIL</t>
  </si>
  <si>
    <t>FUEL OIL/LSHS</t>
  </si>
  <si>
    <t>BITUMEN</t>
  </si>
  <si>
    <t>OTHERS</t>
  </si>
  <si>
    <t>EXPORT</t>
  </si>
  <si>
    <t>TOTAL PRODUCT EXPORT</t>
  </si>
  <si>
    <t>Source: Oil Companies &amp; DGCIS</t>
  </si>
  <si>
    <t>2023-24</t>
  </si>
  <si>
    <t>Period : 1998-99 - 2023-24</t>
  </si>
  <si>
    <t>2023-24 (P)</t>
  </si>
  <si>
    <t>Data is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</si>
</sst>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mmmm"/>
    <numFmt numFmtId="168" formatCode="#,##0.00000"/>
    <numFmt numFmtId="169" formatCode="#,##0.0"/>
    <numFmt numFmtId="170" formatCode="0.0"/>
    <numFmt numFmtId="171" formatCode="_ &quot;\&quot;* #,##0_ ;_ &quot;\&quot;* \-#,##0_ ;_ &quot;\&quot;* &quot;-&quot;_ ;_ @_ "/>
    <numFmt numFmtId="172" formatCode="_ &quot;\&quot;* #,##0.00_ ;_ &quot;\&quot;* \-#,##0.00_ ;_ &quot;\&quot;* &quot;-&quot;??_ ;_ @_ "/>
    <numFmt numFmtId="173" formatCode="#,##0.00&quot; F&quot;_);[Red]\(#,##0.00&quot; F&quot;\)"/>
    <numFmt numFmtId="174" formatCode="0.0000_}"/>
    <numFmt numFmtId="175" formatCode="_-* #,##0.00\ _D_M_-;\-* #,##0.00\ _D_M_-;_-* &quot;-&quot;??\ _D_M_-;_-@_-"/>
    <numFmt numFmtId="176" formatCode="&quot;$&quot;#,##0\ ;\(&quot;$&quot;#,##0\)"/>
    <numFmt numFmtId="177" formatCode="0.00_)"/>
    <numFmt numFmtId="178" formatCode="0.00_);[Red]\(0.00\)"/>
    <numFmt numFmtId="179" formatCode="&quot;Rs.&quot;#,##0.00;[Red]\-&quot;Rs.&quot;#,##0.00"/>
    <numFmt numFmtId="180" formatCode="_-&quot;Rs.&quot;* #,##0_-;\-&quot;Rs.&quot;* #,##0_-;_-&quot;Rs.&quot;* &quot;-&quot;_-;_-@_-"/>
    <numFmt numFmtId="181" formatCode="_(&quot;Rs.&quot;* #,##0.00_);_(&quot;Rs.&quot;* \(#,##0.00\);_(&quot;Rs.&quot;* &quot;-&quot;??_);_(@_)"/>
    <numFmt numFmtId="182" formatCode="_-&quot;Rs.&quot;* #,##0.00_-;\-&quot;Rs.&quot;* #,##0.00_-;_-&quot;Rs.&quot;* &quot;-&quot;??_-;_-@_-"/>
    <numFmt numFmtId="183" formatCode="mm/dd/yy"/>
    <numFmt numFmtId="184" formatCode="&quot;Rs.&quot;#,##0.00;\-&quot;Rs.&quot;#,##0.00"/>
    <numFmt numFmtId="185" formatCode="&quot;Rs.&quot;#,##0;\-&quot;Rs.&quot;#,##0"/>
    <numFmt numFmtId="186" formatCode="&quot;Rs.&quot;#,##0;[Red]\-&quot;Rs.&quot;#,##0"/>
  </numFmts>
  <fonts count="1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b/>
      <u/>
      <sz val="1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1"/>
      <name val="Rupee Foradi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2"/>
      <name val="Times New Roman"/>
      <family val="1"/>
    </font>
    <font>
      <b/>
      <i/>
      <sz val="12"/>
      <name val="Rupee Foradian"/>
      <family val="2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u/>
      <sz val="10"/>
      <color indexed="36"/>
      <name val="Arial"/>
      <family val="2"/>
    </font>
    <font>
      <sz val="12"/>
      <name val="¾©"/>
      <family val="3"/>
      <charset val="129"/>
    </font>
    <font>
      <sz val="12"/>
      <name val="¹ÙÅÁÃ¼"/>
      <family val="1"/>
      <charset val="129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sz val="11"/>
      <color indexed="37"/>
      <name val="Calibri"/>
      <family val="2"/>
    </font>
    <font>
      <b/>
      <sz val="18"/>
      <color indexed="8"/>
      <name val="Footlight MT Light"/>
      <family val="1"/>
    </font>
    <font>
      <sz val="12"/>
      <name val="±¼¸²Ã¼"/>
      <family val="3"/>
      <charset val="129"/>
    </font>
    <font>
      <sz val="10"/>
      <color indexed="8"/>
      <name val="Arial"/>
      <family val="2"/>
    </font>
    <font>
      <b/>
      <sz val="10"/>
      <color indexed="52"/>
      <name val="Calibri"/>
      <family val="2"/>
    </font>
    <font>
      <b/>
      <sz val="11"/>
      <color indexed="17"/>
      <name val="Calibri"/>
      <family val="2"/>
    </font>
    <font>
      <b/>
      <sz val="10"/>
      <color indexed="9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2"/>
      <color indexed="8"/>
      <name val="Arial"/>
      <family val="2"/>
    </font>
    <font>
      <sz val="10"/>
      <color indexed="8"/>
      <name val="Antique Olive"/>
      <family val="2"/>
    </font>
    <font>
      <sz val="10"/>
      <name val="Tahoma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0"/>
      <color indexed="23"/>
      <name val="Calibri"/>
      <family val="2"/>
    </font>
    <font>
      <sz val="16"/>
      <color indexed="8"/>
      <name val="Footlight MT Light"/>
      <family val="1"/>
    </font>
    <font>
      <sz val="10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ntique Olive"/>
      <family val="2"/>
    </font>
    <font>
      <sz val="10"/>
      <color indexed="62"/>
      <name val="Calibri"/>
      <family val="2"/>
    </font>
    <font>
      <sz val="11"/>
      <color indexed="48"/>
      <name val="Calibri"/>
      <family val="2"/>
    </font>
    <font>
      <sz val="16"/>
      <name val="Times New Roman"/>
      <family val="1"/>
    </font>
    <font>
      <sz val="10"/>
      <color indexed="52"/>
      <name val="Calibri"/>
      <family val="2"/>
    </font>
    <font>
      <b/>
      <sz val="9"/>
      <name val="Helv"/>
    </font>
    <font>
      <b/>
      <sz val="10"/>
      <color indexed="8"/>
      <name val="Antique Olive"/>
      <family val="2"/>
    </font>
    <font>
      <sz val="10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indexed="63"/>
      <name val="Calibri"/>
      <family val="2"/>
    </font>
    <font>
      <sz val="10"/>
      <name val="Courier"/>
      <family val="3"/>
    </font>
    <font>
      <sz val="8"/>
      <name val="Helv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1"/>
      <color indexed="14"/>
      <name val="Calibri"/>
      <family val="2"/>
    </font>
    <font>
      <b/>
      <i/>
      <sz val="1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ahoma"/>
      <family val="2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54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0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7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9" fontId="40" fillId="0" borderId="0" applyFont="0" applyFill="0" applyBorder="0" applyAlignment="0" applyProtection="0"/>
    <xf numFmtId="0" fontId="1" fillId="2" borderId="0" applyNumberFormat="0" applyBorder="0" applyAlignment="0" applyProtection="0"/>
    <xf numFmtId="0" fontId="41" fillId="3" borderId="0" applyNumberFormat="0" applyBorder="0" applyAlignment="0" applyProtection="0"/>
    <xf numFmtId="0" fontId="94" fillId="63" borderId="0" applyNumberFormat="0" applyBorder="0" applyAlignment="0" applyProtection="0"/>
    <xf numFmtId="0" fontId="1" fillId="2" borderId="0" applyNumberFormat="0" applyBorder="0" applyAlignment="0" applyProtection="0"/>
    <xf numFmtId="0" fontId="94" fillId="63" borderId="0" applyNumberFormat="0" applyBorder="0" applyAlignment="0" applyProtection="0"/>
    <xf numFmtId="0" fontId="1" fillId="2" borderId="0" applyNumberFormat="0" applyBorder="0" applyAlignment="0" applyProtection="0"/>
    <xf numFmtId="0" fontId="94" fillId="63" borderId="0" applyNumberFormat="0" applyBorder="0" applyAlignment="0" applyProtection="0"/>
    <xf numFmtId="0" fontId="41" fillId="3" borderId="0" applyNumberFormat="0" applyBorder="0" applyAlignment="0" applyProtection="0"/>
    <xf numFmtId="0" fontId="1" fillId="4" borderId="0" applyNumberFormat="0" applyBorder="0" applyAlignment="0" applyProtection="0"/>
    <xf numFmtId="0" fontId="41" fillId="5" borderId="0" applyNumberFormat="0" applyBorder="0" applyAlignment="0" applyProtection="0"/>
    <xf numFmtId="0" fontId="94" fillId="64" borderId="0" applyNumberFormat="0" applyBorder="0" applyAlignment="0" applyProtection="0"/>
    <xf numFmtId="0" fontId="1" fillId="4" borderId="0" applyNumberFormat="0" applyBorder="0" applyAlignment="0" applyProtection="0"/>
    <xf numFmtId="0" fontId="94" fillId="64" borderId="0" applyNumberFormat="0" applyBorder="0" applyAlignment="0" applyProtection="0"/>
    <xf numFmtId="0" fontId="1" fillId="4" borderId="0" applyNumberFormat="0" applyBorder="0" applyAlignment="0" applyProtection="0"/>
    <xf numFmtId="0" fontId="94" fillId="64" borderId="0" applyNumberFormat="0" applyBorder="0" applyAlignment="0" applyProtection="0"/>
    <xf numFmtId="0" fontId="41" fillId="5" borderId="0" applyNumberFormat="0" applyBorder="0" applyAlignment="0" applyProtection="0"/>
    <xf numFmtId="0" fontId="1" fillId="6" borderId="0" applyNumberFormat="0" applyBorder="0" applyAlignment="0" applyProtection="0"/>
    <xf numFmtId="0" fontId="41" fillId="7" borderId="0" applyNumberFormat="0" applyBorder="0" applyAlignment="0" applyProtection="0"/>
    <xf numFmtId="0" fontId="94" fillId="65" borderId="0" applyNumberFormat="0" applyBorder="0" applyAlignment="0" applyProtection="0"/>
    <xf numFmtId="0" fontId="1" fillId="6" borderId="0" applyNumberFormat="0" applyBorder="0" applyAlignment="0" applyProtection="0"/>
    <xf numFmtId="0" fontId="94" fillId="65" borderId="0" applyNumberFormat="0" applyBorder="0" applyAlignment="0" applyProtection="0"/>
    <xf numFmtId="0" fontId="1" fillId="6" borderId="0" applyNumberFormat="0" applyBorder="0" applyAlignment="0" applyProtection="0"/>
    <xf numFmtId="0" fontId="94" fillId="65" borderId="0" applyNumberFormat="0" applyBorder="0" applyAlignment="0" applyProtection="0"/>
    <xf numFmtId="0" fontId="41" fillId="7" borderId="0" applyNumberFormat="0" applyBorder="0" applyAlignment="0" applyProtection="0"/>
    <xf numFmtId="0" fontId="1" fillId="8" borderId="0" applyNumberFormat="0" applyBorder="0" applyAlignment="0" applyProtection="0"/>
    <xf numFmtId="0" fontId="41" fillId="3" borderId="0" applyNumberFormat="0" applyBorder="0" applyAlignment="0" applyProtection="0"/>
    <xf numFmtId="0" fontId="94" fillId="66" borderId="0" applyNumberFormat="0" applyBorder="0" applyAlignment="0" applyProtection="0"/>
    <xf numFmtId="0" fontId="1" fillId="8" borderId="0" applyNumberFormat="0" applyBorder="0" applyAlignment="0" applyProtection="0"/>
    <xf numFmtId="0" fontId="94" fillId="66" borderId="0" applyNumberFormat="0" applyBorder="0" applyAlignment="0" applyProtection="0"/>
    <xf numFmtId="0" fontId="1" fillId="8" borderId="0" applyNumberFormat="0" applyBorder="0" applyAlignment="0" applyProtection="0"/>
    <xf numFmtId="0" fontId="94" fillId="66" borderId="0" applyNumberFormat="0" applyBorder="0" applyAlignment="0" applyProtection="0"/>
    <xf numFmtId="0" fontId="41" fillId="3" borderId="0" applyNumberFormat="0" applyBorder="0" applyAlignment="0" applyProtection="0"/>
    <xf numFmtId="0" fontId="1" fillId="9" borderId="0" applyNumberFormat="0" applyBorder="0" applyAlignment="0" applyProtection="0"/>
    <xf numFmtId="0" fontId="41" fillId="9" borderId="0" applyNumberFormat="0" applyBorder="0" applyAlignment="0" applyProtection="0"/>
    <xf numFmtId="0" fontId="94" fillId="67" borderId="0" applyNumberFormat="0" applyBorder="0" applyAlignment="0" applyProtection="0"/>
    <xf numFmtId="0" fontId="1" fillId="9" borderId="0" applyNumberFormat="0" applyBorder="0" applyAlignment="0" applyProtection="0"/>
    <xf numFmtId="0" fontId="94" fillId="67" borderId="0" applyNumberFormat="0" applyBorder="0" applyAlignment="0" applyProtection="0"/>
    <xf numFmtId="0" fontId="1" fillId="9" borderId="0" applyNumberFormat="0" applyBorder="0" applyAlignment="0" applyProtection="0"/>
    <xf numFmtId="0" fontId="94" fillId="67" borderId="0" applyNumberFormat="0" applyBorder="0" applyAlignment="0" applyProtection="0"/>
    <xf numFmtId="0" fontId="41" fillId="9" borderId="0" applyNumberFormat="0" applyBorder="0" applyAlignment="0" applyProtection="0"/>
    <xf numFmtId="0" fontId="1" fillId="5" borderId="0" applyNumberFormat="0" applyBorder="0" applyAlignment="0" applyProtection="0"/>
    <xf numFmtId="0" fontId="41" fillId="5" borderId="0" applyNumberFormat="0" applyBorder="0" applyAlignment="0" applyProtection="0"/>
    <xf numFmtId="0" fontId="94" fillId="68" borderId="0" applyNumberFormat="0" applyBorder="0" applyAlignment="0" applyProtection="0"/>
    <xf numFmtId="0" fontId="1" fillId="5" borderId="0" applyNumberFormat="0" applyBorder="0" applyAlignment="0" applyProtection="0"/>
    <xf numFmtId="0" fontId="94" fillId="68" borderId="0" applyNumberFormat="0" applyBorder="0" applyAlignment="0" applyProtection="0"/>
    <xf numFmtId="0" fontId="1" fillId="5" borderId="0" applyNumberFormat="0" applyBorder="0" applyAlignment="0" applyProtection="0"/>
    <xf numFmtId="0" fontId="94" fillId="68" borderId="0" applyNumberFormat="0" applyBorder="0" applyAlignment="0" applyProtection="0"/>
    <xf numFmtId="0" fontId="41" fillId="5" borderId="0" applyNumberFormat="0" applyBorder="0" applyAlignment="0" applyProtection="0"/>
    <xf numFmtId="0" fontId="1" fillId="10" borderId="0" applyNumberFormat="0" applyBorder="0" applyAlignment="0" applyProtection="0"/>
    <xf numFmtId="0" fontId="41" fillId="3" borderId="0" applyNumberFormat="0" applyBorder="0" applyAlignment="0" applyProtection="0"/>
    <xf numFmtId="0" fontId="94" fillId="69" borderId="0" applyNumberFormat="0" applyBorder="0" applyAlignment="0" applyProtection="0"/>
    <xf numFmtId="0" fontId="1" fillId="10" borderId="0" applyNumberFormat="0" applyBorder="0" applyAlignment="0" applyProtection="0"/>
    <xf numFmtId="0" fontId="94" fillId="69" borderId="0" applyNumberFormat="0" applyBorder="0" applyAlignment="0" applyProtection="0"/>
    <xf numFmtId="0" fontId="1" fillId="10" borderId="0" applyNumberFormat="0" applyBorder="0" applyAlignment="0" applyProtection="0"/>
    <xf numFmtId="0" fontId="94" fillId="69" borderId="0" applyNumberFormat="0" applyBorder="0" applyAlignment="0" applyProtection="0"/>
    <xf numFmtId="0" fontId="41" fillId="3" borderId="0" applyNumberFormat="0" applyBorder="0" applyAlignment="0" applyProtection="0"/>
    <xf numFmtId="0" fontId="1" fillId="11" borderId="0" applyNumberFormat="0" applyBorder="0" applyAlignment="0" applyProtection="0"/>
    <xf numFmtId="0" fontId="41" fillId="11" borderId="0" applyNumberFormat="0" applyBorder="0" applyAlignment="0" applyProtection="0"/>
    <xf numFmtId="0" fontId="94" fillId="70" borderId="0" applyNumberFormat="0" applyBorder="0" applyAlignment="0" applyProtection="0"/>
    <xf numFmtId="0" fontId="1" fillId="11" borderId="0" applyNumberFormat="0" applyBorder="0" applyAlignment="0" applyProtection="0"/>
    <xf numFmtId="0" fontId="94" fillId="70" borderId="0" applyNumberFormat="0" applyBorder="0" applyAlignment="0" applyProtection="0"/>
    <xf numFmtId="0" fontId="1" fillId="11" borderId="0" applyNumberFormat="0" applyBorder="0" applyAlignment="0" applyProtection="0"/>
    <xf numFmtId="0" fontId="94" fillId="70" borderId="0" applyNumberFormat="0" applyBorder="0" applyAlignment="0" applyProtection="0"/>
    <xf numFmtId="0" fontId="41" fillId="11" borderId="0" applyNumberFormat="0" applyBorder="0" applyAlignment="0" applyProtection="0"/>
    <xf numFmtId="0" fontId="1" fillId="12" borderId="0" applyNumberFormat="0" applyBorder="0" applyAlignment="0" applyProtection="0"/>
    <xf numFmtId="0" fontId="41" fillId="13" borderId="0" applyNumberFormat="0" applyBorder="0" applyAlignment="0" applyProtection="0"/>
    <xf numFmtId="0" fontId="94" fillId="71" borderId="0" applyNumberFormat="0" applyBorder="0" applyAlignment="0" applyProtection="0"/>
    <xf numFmtId="0" fontId="1" fillId="12" borderId="0" applyNumberFormat="0" applyBorder="0" applyAlignment="0" applyProtection="0"/>
    <xf numFmtId="0" fontId="94" fillId="71" borderId="0" applyNumberFormat="0" applyBorder="0" applyAlignment="0" applyProtection="0"/>
    <xf numFmtId="0" fontId="1" fillId="12" borderId="0" applyNumberFormat="0" applyBorder="0" applyAlignment="0" applyProtection="0"/>
    <xf numFmtId="0" fontId="94" fillId="71" borderId="0" applyNumberFormat="0" applyBorder="0" applyAlignment="0" applyProtection="0"/>
    <xf numFmtId="0" fontId="41" fillId="13" borderId="0" applyNumberFormat="0" applyBorder="0" applyAlignment="0" applyProtection="0"/>
    <xf numFmtId="0" fontId="1" fillId="8" borderId="0" applyNumberFormat="0" applyBorder="0" applyAlignment="0" applyProtection="0"/>
    <xf numFmtId="0" fontId="41" fillId="3" borderId="0" applyNumberFormat="0" applyBorder="0" applyAlignment="0" applyProtection="0"/>
    <xf numFmtId="0" fontId="94" fillId="72" borderId="0" applyNumberFormat="0" applyBorder="0" applyAlignment="0" applyProtection="0"/>
    <xf numFmtId="0" fontId="1" fillId="8" borderId="0" applyNumberFormat="0" applyBorder="0" applyAlignment="0" applyProtection="0"/>
    <xf numFmtId="0" fontId="94" fillId="72" borderId="0" applyNumberFormat="0" applyBorder="0" applyAlignment="0" applyProtection="0"/>
    <xf numFmtId="0" fontId="1" fillId="8" borderId="0" applyNumberFormat="0" applyBorder="0" applyAlignment="0" applyProtection="0"/>
    <xf numFmtId="0" fontId="94" fillId="72" borderId="0" applyNumberFormat="0" applyBorder="0" applyAlignment="0" applyProtection="0"/>
    <xf numFmtId="0" fontId="41" fillId="3" borderId="0" applyNumberFormat="0" applyBorder="0" applyAlignment="0" applyProtection="0"/>
    <xf numFmtId="0" fontId="1" fillId="10" borderId="0" applyNumberFormat="0" applyBorder="0" applyAlignment="0" applyProtection="0"/>
    <xf numFmtId="0" fontId="41" fillId="10" borderId="0" applyNumberFormat="0" applyBorder="0" applyAlignment="0" applyProtection="0"/>
    <xf numFmtId="0" fontId="94" fillId="73" borderId="0" applyNumberFormat="0" applyBorder="0" applyAlignment="0" applyProtection="0"/>
    <xf numFmtId="0" fontId="1" fillId="10" borderId="0" applyNumberFormat="0" applyBorder="0" applyAlignment="0" applyProtection="0"/>
    <xf numFmtId="0" fontId="94" fillId="73" borderId="0" applyNumberFormat="0" applyBorder="0" applyAlignment="0" applyProtection="0"/>
    <xf numFmtId="0" fontId="1" fillId="10" borderId="0" applyNumberFormat="0" applyBorder="0" applyAlignment="0" applyProtection="0"/>
    <xf numFmtId="0" fontId="94" fillId="73" borderId="0" applyNumberFormat="0" applyBorder="0" applyAlignment="0" applyProtection="0"/>
    <xf numFmtId="0" fontId="41" fillId="10" borderId="0" applyNumberFormat="0" applyBorder="0" applyAlignment="0" applyProtection="0"/>
    <xf numFmtId="0" fontId="1" fillId="14" borderId="0" applyNumberFormat="0" applyBorder="0" applyAlignment="0" applyProtection="0"/>
    <xf numFmtId="0" fontId="41" fillId="5" borderId="0" applyNumberFormat="0" applyBorder="0" applyAlignment="0" applyProtection="0"/>
    <xf numFmtId="0" fontId="94" fillId="74" borderId="0" applyNumberFormat="0" applyBorder="0" applyAlignment="0" applyProtection="0"/>
    <xf numFmtId="0" fontId="1" fillId="14" borderId="0" applyNumberFormat="0" applyBorder="0" applyAlignment="0" applyProtection="0"/>
    <xf numFmtId="0" fontId="94" fillId="74" borderId="0" applyNumberFormat="0" applyBorder="0" applyAlignment="0" applyProtection="0"/>
    <xf numFmtId="0" fontId="1" fillId="14" borderId="0" applyNumberFormat="0" applyBorder="0" applyAlignment="0" applyProtection="0"/>
    <xf numFmtId="0" fontId="94" fillId="74" borderId="0" applyNumberFormat="0" applyBorder="0" applyAlignment="0" applyProtection="0"/>
    <xf numFmtId="0" fontId="41" fillId="5" borderId="0" applyNumberFormat="0" applyBorder="0" applyAlignment="0" applyProtection="0"/>
    <xf numFmtId="0" fontId="18" fillId="15" borderId="0" applyNumberFormat="0" applyBorder="0" applyAlignment="0" applyProtection="0"/>
    <xf numFmtId="0" fontId="42" fillId="16" borderId="0" applyNumberFormat="0" applyBorder="0" applyAlignment="0" applyProtection="0"/>
    <xf numFmtId="0" fontId="95" fillId="7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2" fillId="16" borderId="0" applyNumberFormat="0" applyBorder="0" applyAlignment="0" applyProtection="0"/>
    <xf numFmtId="0" fontId="18" fillId="11" borderId="0" applyNumberFormat="0" applyBorder="0" applyAlignment="0" applyProtection="0"/>
    <xf numFmtId="0" fontId="42" fillId="11" borderId="0" applyNumberFormat="0" applyBorder="0" applyAlignment="0" applyProtection="0"/>
    <xf numFmtId="0" fontId="95" fillId="7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2" fillId="11" borderId="0" applyNumberFormat="0" applyBorder="0" applyAlignment="0" applyProtection="0"/>
    <xf numFmtId="0" fontId="18" fillId="12" borderId="0" applyNumberFormat="0" applyBorder="0" applyAlignment="0" applyProtection="0"/>
    <xf numFmtId="0" fontId="42" fillId="13" borderId="0" applyNumberFormat="0" applyBorder="0" applyAlignment="0" applyProtection="0"/>
    <xf numFmtId="0" fontId="95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2" fillId="13" borderId="0" applyNumberFormat="0" applyBorder="0" applyAlignment="0" applyProtection="0"/>
    <xf numFmtId="0" fontId="18" fillId="17" borderId="0" applyNumberFormat="0" applyBorder="0" applyAlignment="0" applyProtection="0"/>
    <xf numFmtId="0" fontId="42" fillId="18" borderId="0" applyNumberFormat="0" applyBorder="0" applyAlignment="0" applyProtection="0"/>
    <xf numFmtId="0" fontId="95" fillId="7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2" fillId="18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95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8" fillId="19" borderId="0" applyNumberFormat="0" applyBorder="0" applyAlignment="0" applyProtection="0"/>
    <xf numFmtId="0" fontId="42" fillId="5" borderId="0" applyNumberFormat="0" applyBorder="0" applyAlignment="0" applyProtection="0"/>
    <xf numFmtId="0" fontId="95" fillId="80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2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0" borderId="0" applyNumberFormat="0" applyBorder="0" applyAlignment="0" applyProtection="0"/>
    <xf numFmtId="0" fontId="42" fillId="16" borderId="0" applyNumberFormat="0" applyBorder="0" applyAlignment="0" applyProtection="0"/>
    <xf numFmtId="0" fontId="18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2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5" borderId="0" applyNumberFormat="0" applyBorder="0" applyAlignment="0" applyProtection="0"/>
    <xf numFmtId="0" fontId="42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2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42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2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8" fillId="27" borderId="0" applyNumberFormat="0" applyBorder="0" applyAlignment="0" applyProtection="0"/>
    <xf numFmtId="0" fontId="18" fillId="17" borderId="0" applyNumberFormat="0" applyBorder="0" applyAlignment="0" applyProtection="0"/>
    <xf numFmtId="0" fontId="42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2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0" borderId="0" applyNumberFormat="0" applyBorder="0" applyAlignment="0" applyProtection="0"/>
    <xf numFmtId="0" fontId="42" fillId="40" borderId="0" applyNumberFormat="0" applyBorder="0" applyAlignment="0" applyProtection="0"/>
    <xf numFmtId="0" fontId="18" fillId="44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42" fillId="40" borderId="0" applyNumberFormat="0" applyBorder="0" applyAlignment="0" applyProtection="0"/>
    <xf numFmtId="0" fontId="2" fillId="0" borderId="0" applyNumberFormat="0" applyFont="0" applyFill="0" applyBorder="0" applyAlignment="0">
      <protection locked="0"/>
    </xf>
    <xf numFmtId="0" fontId="2" fillId="0" borderId="0" applyNumberFormat="0" applyFont="0" applyFill="0" applyBorder="0" applyAlignment="0">
      <protection locked="0"/>
    </xf>
    <xf numFmtId="171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9" fillId="4" borderId="0" applyNumberFormat="0" applyBorder="0" applyAlignment="0" applyProtection="0"/>
    <xf numFmtId="0" fontId="43" fillId="4" borderId="0" applyNumberFormat="0" applyBorder="0" applyAlignment="0" applyProtection="0"/>
    <xf numFmtId="0" fontId="44" fillId="41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3" fillId="4" borderId="0" applyNumberFormat="0" applyBorder="0" applyAlignment="0" applyProtection="0"/>
    <xf numFmtId="0" fontId="2" fillId="10" borderId="0" applyNumberFormat="0" applyBorder="0" applyAlignment="0">
      <protection locked="0"/>
    </xf>
    <xf numFmtId="0" fontId="2" fillId="10" borderId="0" applyNumberFormat="0" applyBorder="0" applyAlignment="0">
      <protection locked="0"/>
    </xf>
    <xf numFmtId="4" fontId="45" fillId="0" borderId="1" applyFill="0">
      <alignment vertical="center"/>
      <protection locked="0"/>
    </xf>
    <xf numFmtId="0" fontId="46" fillId="0" borderId="0"/>
    <xf numFmtId="0" fontId="47" fillId="0" borderId="0" applyFill="0" applyBorder="0" applyAlignment="0"/>
    <xf numFmtId="0" fontId="4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0" fillId="3" borderId="2" applyNumberFormat="0" applyAlignment="0" applyProtection="0"/>
    <xf numFmtId="0" fontId="48" fillId="3" borderId="2" applyNumberFormat="0" applyAlignment="0" applyProtection="0"/>
    <xf numFmtId="0" fontId="49" fillId="45" borderId="3" applyNumberFormat="0" applyAlignment="0" applyProtection="0"/>
    <xf numFmtId="0" fontId="20" fillId="3" borderId="2" applyNumberFormat="0" applyAlignment="0" applyProtection="0"/>
    <xf numFmtId="0" fontId="20" fillId="3" borderId="2" applyNumberFormat="0" applyAlignment="0" applyProtection="0"/>
    <xf numFmtId="0" fontId="48" fillId="3" borderId="2" applyNumberFormat="0" applyAlignment="0" applyProtection="0"/>
    <xf numFmtId="0" fontId="21" fillId="18" borderId="4" applyNumberFormat="0" applyAlignment="0" applyProtection="0"/>
    <xf numFmtId="0" fontId="50" fillId="18" borderId="4" applyNumberFormat="0" applyAlignment="0" applyProtection="0"/>
    <xf numFmtId="0" fontId="21" fillId="37" borderId="4" applyNumberFormat="0" applyAlignment="0" applyProtection="0"/>
    <xf numFmtId="0" fontId="21" fillId="18" borderId="4" applyNumberFormat="0" applyAlignment="0" applyProtection="0"/>
    <xf numFmtId="0" fontId="21" fillId="18" borderId="4" applyNumberFormat="0" applyAlignment="0" applyProtection="0"/>
    <xf numFmtId="0" fontId="50" fillId="18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" fontId="5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" fontId="54" fillId="0" borderId="0" applyFont="0" applyFill="0" applyBorder="0" applyAlignment="0" applyProtection="0"/>
    <xf numFmtId="175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" fontId="5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6" fillId="0" borderId="0" applyFont="0" applyFill="0" applyBorder="0" applyAlignment="0" applyProtection="0"/>
    <xf numFmtId="0" fontId="57" fillId="0" borderId="0" applyNumberFormat="0" applyAlignment="0">
      <alignment horizontal="left"/>
    </xf>
    <xf numFmtId="176" fontId="54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58" fillId="0" borderId="0" applyNumberFormat="0" applyAlignment="0">
      <alignment horizontal="left"/>
    </xf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4" fontId="60" fillId="0" borderId="0" applyFill="0" applyBorder="0">
      <protection locked="0"/>
    </xf>
    <xf numFmtId="2" fontId="54" fillId="0" borderId="0" applyFont="0" applyFill="0" applyBorder="0" applyAlignment="0" applyProtection="0"/>
    <xf numFmtId="2" fontId="56" fillId="0" borderId="0" applyFont="0" applyFill="0" applyBorder="0" applyAlignment="0" applyProtection="0"/>
    <xf numFmtId="0" fontId="23" fillId="6" borderId="0" applyNumberFormat="0" applyBorder="0" applyAlignment="0" applyProtection="0"/>
    <xf numFmtId="0" fontId="61" fillId="6" borderId="0" applyNumberFormat="0" applyBorder="0" applyAlignment="0" applyProtection="0"/>
    <xf numFmtId="0" fontId="1" fillId="32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61" fillId="6" borderId="0" applyNumberFormat="0" applyBorder="0" applyAlignment="0" applyProtection="0"/>
    <xf numFmtId="38" fontId="3" fillId="49" borderId="0" applyNumberFormat="0" applyBorder="0" applyAlignment="0" applyProtection="0"/>
    <xf numFmtId="38" fontId="3" fillId="49" borderId="0" applyNumberFormat="0" applyBorder="0" applyAlignment="0" applyProtection="0"/>
    <xf numFmtId="0" fontId="62" fillId="0" borderId="5" applyNumberFormat="0" applyAlignment="0" applyProtection="0">
      <alignment horizontal="left" vertical="center"/>
    </xf>
    <xf numFmtId="0" fontId="62" fillId="0" borderId="6">
      <alignment horizontal="left" vertical="center"/>
    </xf>
    <xf numFmtId="0" fontId="24" fillId="0" borderId="7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3" fillId="0" borderId="8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4" fillId="0" borderId="10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65" fillId="0" borderId="12" applyNumberFormat="0" applyFill="0" applyAlignment="0" applyProtection="0"/>
    <xf numFmtId="0" fontId="65" fillId="0" borderId="1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65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0" fontId="3" fillId="50" borderId="14" applyNumberFormat="0" applyBorder="0" applyAlignment="0" applyProtection="0"/>
    <xf numFmtId="10" fontId="3" fillId="50" borderId="14" applyNumberFormat="0" applyBorder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68" fillId="42" borderId="3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177" fontId="69" fillId="0" borderId="15" applyNumberFormat="0" applyFill="0" applyBorder="0">
      <alignment horizontal="left" vertical="center"/>
    </xf>
    <xf numFmtId="0" fontId="28" fillId="0" borderId="16" applyNumberFormat="0" applyFill="0" applyAlignment="0" applyProtection="0"/>
    <xf numFmtId="0" fontId="70" fillId="0" borderId="16" applyNumberFormat="0" applyFill="0" applyAlignment="0" applyProtection="0"/>
    <xf numFmtId="0" fontId="23" fillId="0" borderId="17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70" fillId="0" borderId="16" applyNumberFormat="0" applyFill="0" applyAlignment="0" applyProtection="0"/>
    <xf numFmtId="177" fontId="71" fillId="0" borderId="0"/>
    <xf numFmtId="170" fontId="5" fillId="0" borderId="18">
      <alignment horizontal="right"/>
    </xf>
    <xf numFmtId="178" fontId="72" fillId="0" borderId="0" applyNumberFormat="0" applyFont="0" applyBorder="0" applyAlignment="0"/>
    <xf numFmtId="0" fontId="29" fillId="13" borderId="0" applyNumberFormat="0" applyBorder="0" applyAlignment="0" applyProtection="0"/>
    <xf numFmtId="0" fontId="73" fillId="13" borderId="0" applyNumberFormat="0" applyBorder="0" applyAlignment="0" applyProtection="0"/>
    <xf numFmtId="0" fontId="23" fillId="42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73" fillId="13" borderId="0" applyNumberFormat="0" applyBorder="0" applyAlignment="0" applyProtection="0"/>
    <xf numFmtId="37" fontId="74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177" fontId="75" fillId="0" borderId="0"/>
    <xf numFmtId="0" fontId="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54" fillId="0" borderId="0" applyBorder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" fillId="0" borderId="0"/>
    <xf numFmtId="0" fontId="9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" fillId="0" borderId="0"/>
    <xf numFmtId="0" fontId="96" fillId="0" borderId="0"/>
    <xf numFmtId="0" fontId="96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54" fillId="0" borderId="0" applyBorder="0"/>
    <xf numFmtId="0" fontId="2" fillId="0" borderId="0"/>
    <xf numFmtId="0" fontId="54" fillId="0" borderId="0" applyBorder="0"/>
    <xf numFmtId="0" fontId="54" fillId="0" borderId="0" applyBorder="0"/>
    <xf numFmtId="0" fontId="2" fillId="0" borderId="0"/>
    <xf numFmtId="0" fontId="3" fillId="51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0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7" borderId="19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4" fillId="81" borderId="3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3" fillId="41" borderId="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4" fillId="81" borderId="33" applyNumberFormat="0" applyFont="0" applyAlignment="0" applyProtection="0"/>
    <xf numFmtId="0" fontId="2" fillId="7" borderId="20" applyNumberFormat="0" applyFont="0" applyAlignment="0" applyProtection="0"/>
    <xf numFmtId="0" fontId="30" fillId="3" borderId="21" applyNumberFormat="0" applyAlignment="0" applyProtection="0"/>
    <xf numFmtId="0" fontId="76" fillId="3" borderId="21" applyNumberFormat="0" applyAlignment="0" applyProtection="0"/>
    <xf numFmtId="0" fontId="30" fillId="45" borderId="21" applyNumberFormat="0" applyAlignment="0" applyProtection="0"/>
    <xf numFmtId="0" fontId="30" fillId="3" borderId="21" applyNumberFormat="0" applyAlignment="0" applyProtection="0"/>
    <xf numFmtId="0" fontId="30" fillId="3" borderId="21" applyNumberFormat="0" applyAlignment="0" applyProtection="0"/>
    <xf numFmtId="0" fontId="76" fillId="3" borderId="21" applyNumberFormat="0" applyAlignment="0" applyProtection="0"/>
    <xf numFmtId="179" fontId="77" fillId="0" borderId="0"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0" fontId="77" fillId="0" borderId="0"/>
    <xf numFmtId="165" fontId="77" fillId="0" borderId="0"/>
    <xf numFmtId="181" fontId="77" fillId="0" borderId="0"/>
    <xf numFmtId="182" fontId="77" fillId="0" borderId="0"/>
    <xf numFmtId="183" fontId="78" fillId="0" borderId="0" applyNumberFormat="0" applyFill="0" applyBorder="0" applyAlignment="0" applyProtection="0">
      <alignment horizontal="left"/>
    </xf>
    <xf numFmtId="14" fontId="78" fillId="0" borderId="0" applyNumberFormat="0" applyFill="0" applyBorder="0" applyAlignment="0" applyProtection="0">
      <alignment horizontal="left"/>
    </xf>
    <xf numFmtId="4" fontId="3" fillId="13" borderId="3" applyNumberFormat="0" applyProtection="0">
      <alignment vertical="center"/>
    </xf>
    <xf numFmtId="4" fontId="3" fillId="13" borderId="3" applyNumberFormat="0" applyProtection="0">
      <alignment vertical="center"/>
    </xf>
    <xf numFmtId="4" fontId="3" fillId="52" borderId="3" applyNumberFormat="0" applyProtection="0">
      <alignment horizontal="left" vertical="center" indent="1"/>
    </xf>
    <xf numFmtId="0" fontId="79" fillId="13" borderId="22" applyNumberFormat="0" applyProtection="0">
      <alignment horizontal="left" vertical="top" indent="1"/>
    </xf>
    <xf numFmtId="4" fontId="3" fillId="16" borderId="3" applyNumberFormat="0" applyProtection="0">
      <alignment horizontal="left" vertical="center" indent="1"/>
    </xf>
    <xf numFmtId="4" fontId="3" fillId="4" borderId="3" applyNumberFormat="0" applyProtection="0">
      <alignment horizontal="right" vertical="center"/>
    </xf>
    <xf numFmtId="4" fontId="3" fillId="53" borderId="3" applyNumberFormat="0" applyProtection="0">
      <alignment horizontal="right" vertical="center"/>
    </xf>
    <xf numFmtId="4" fontId="3" fillId="25" borderId="23" applyNumberFormat="0" applyProtection="0">
      <alignment horizontal="right" vertical="center"/>
    </xf>
    <xf numFmtId="4" fontId="3" fillId="14" borderId="3" applyNumberFormat="0" applyProtection="0">
      <alignment horizontal="right" vertical="center"/>
    </xf>
    <xf numFmtId="4" fontId="3" fillId="19" borderId="3" applyNumberFormat="0" applyProtection="0">
      <alignment horizontal="right" vertical="center"/>
    </xf>
    <xf numFmtId="4" fontId="3" fillId="40" borderId="3" applyNumberFormat="0" applyProtection="0">
      <alignment horizontal="right" vertical="center"/>
    </xf>
    <xf numFmtId="4" fontId="3" fillId="30" borderId="3" applyNumberFormat="0" applyProtection="0">
      <alignment horizontal="right" vertical="center"/>
    </xf>
    <xf numFmtId="4" fontId="3" fillId="54" borderId="3" applyNumberFormat="0" applyProtection="0">
      <alignment horizontal="right" vertical="center"/>
    </xf>
    <xf numFmtId="4" fontId="3" fillId="12" borderId="3" applyNumberFormat="0" applyProtection="0">
      <alignment horizontal="right" vertical="center"/>
    </xf>
    <xf numFmtId="4" fontId="3" fillId="55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3" fillId="56" borderId="3" applyNumberFormat="0" applyProtection="0">
      <alignment horizontal="right" vertical="center"/>
    </xf>
    <xf numFmtId="4" fontId="3" fillId="57" borderId="23" applyNumberFormat="0" applyProtection="0">
      <alignment horizontal="left" vertical="center" indent="1"/>
    </xf>
    <xf numFmtId="4" fontId="3" fillId="56" borderId="23" applyNumberFormat="0" applyProtection="0">
      <alignment horizontal="left" vertical="center" indent="1"/>
    </xf>
    <xf numFmtId="0" fontId="3" fillId="3" borderId="3" applyNumberFormat="0" applyProtection="0">
      <alignment horizontal="left" vertical="center" indent="1"/>
    </xf>
    <xf numFmtId="0" fontId="3" fillId="36" borderId="22" applyNumberFormat="0" applyProtection="0">
      <alignment horizontal="left" vertical="top" indent="1"/>
    </xf>
    <xf numFmtId="0" fontId="3" fillId="58" borderId="3" applyNumberFormat="0" applyProtection="0">
      <alignment horizontal="left" vertical="center" indent="1"/>
    </xf>
    <xf numFmtId="0" fontId="3" fillId="56" borderId="22" applyNumberFormat="0" applyProtection="0">
      <alignment horizontal="left" vertical="top" indent="1"/>
    </xf>
    <xf numFmtId="0" fontId="3" fillId="10" borderId="3" applyNumberFormat="0" applyProtection="0">
      <alignment horizontal="left" vertical="center" indent="1"/>
    </xf>
    <xf numFmtId="0" fontId="3" fillId="10" borderId="22" applyNumberFormat="0" applyProtection="0">
      <alignment horizontal="left" vertical="top" indent="1"/>
    </xf>
    <xf numFmtId="0" fontId="3" fillId="57" borderId="3" applyNumberFormat="0" applyProtection="0">
      <alignment horizontal="left" vertical="center" indent="1"/>
    </xf>
    <xf numFmtId="0" fontId="3" fillId="57" borderId="22" applyNumberFormat="0" applyProtection="0">
      <alignment horizontal="left" vertical="top" indent="1"/>
    </xf>
    <xf numFmtId="0" fontId="3" fillId="59" borderId="24" applyNumberFormat="0">
      <protection locked="0"/>
    </xf>
    <xf numFmtId="0" fontId="80" fillId="36" borderId="25" applyBorder="0"/>
    <xf numFmtId="4" fontId="81" fillId="7" borderId="22" applyNumberFormat="0" applyProtection="0">
      <alignment vertical="center"/>
    </xf>
    <xf numFmtId="4" fontId="3" fillId="7" borderId="14" applyNumberFormat="0" applyProtection="0">
      <alignment vertical="center"/>
    </xf>
    <xf numFmtId="4" fontId="81" fillId="3" borderId="22" applyNumberFormat="0" applyProtection="0">
      <alignment horizontal="left" vertical="center" indent="1"/>
    </xf>
    <xf numFmtId="0" fontId="81" fillId="7" borderId="22" applyNumberFormat="0" applyProtection="0">
      <alignment horizontal="left" vertical="top" indent="1"/>
    </xf>
    <xf numFmtId="4" fontId="3" fillId="0" borderId="3" applyNumberFormat="0" applyProtection="0">
      <alignment horizontal="right" vertical="center"/>
    </xf>
    <xf numFmtId="4" fontId="3" fillId="59" borderId="3" applyNumberFormat="0" applyProtection="0">
      <alignment horizontal="right" vertical="center"/>
    </xf>
    <xf numFmtId="4" fontId="3" fillId="16" borderId="3" applyNumberFormat="0" applyProtection="0">
      <alignment horizontal="left" vertical="center" indent="1"/>
    </xf>
    <xf numFmtId="0" fontId="81" fillId="56" borderId="22" applyNumberFormat="0" applyProtection="0">
      <alignment horizontal="left" vertical="top" indent="1"/>
    </xf>
    <xf numFmtId="4" fontId="82" fillId="60" borderId="23" applyNumberFormat="0" applyProtection="0">
      <alignment horizontal="left" vertical="center" indent="1"/>
    </xf>
    <xf numFmtId="0" fontId="3" fillId="61" borderId="14"/>
    <xf numFmtId="4" fontId="83" fillId="59" borderId="3" applyNumberFormat="0" applyProtection="0">
      <alignment horizontal="right" vertical="center"/>
    </xf>
    <xf numFmtId="0" fontId="84" fillId="0" borderId="0" applyNumberFormat="0" applyFill="0" applyBorder="0" applyAlignment="0" applyProtection="0"/>
    <xf numFmtId="0" fontId="85" fillId="0" borderId="14">
      <alignment horizontal="center"/>
    </xf>
    <xf numFmtId="0" fontId="2" fillId="0" borderId="0" applyNumberFormat="0" applyFill="0" applyBorder="0" applyAlignment="0" applyProtection="0"/>
    <xf numFmtId="0" fontId="85" fillId="0" borderId="0">
      <alignment horizontal="center" vertical="center"/>
    </xf>
    <xf numFmtId="0" fontId="86" fillId="62" borderId="0" applyNumberFormat="0" applyFill="0">
      <alignment horizontal="left" vertical="center"/>
    </xf>
    <xf numFmtId="40" fontId="87" fillId="0" borderId="0" applyBorder="0">
      <alignment horizontal="right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2" fillId="0" borderId="26" applyNumberFormat="0" applyFill="0" applyAlignment="0" applyProtection="0"/>
    <xf numFmtId="0" fontId="54" fillId="0" borderId="27" applyNumberFormat="0" applyFont="0" applyFill="0" applyAlignment="0" applyProtection="0"/>
    <xf numFmtId="0" fontId="32" fillId="0" borderId="28" applyNumberFormat="0" applyFill="0" applyAlignment="0" applyProtection="0"/>
    <xf numFmtId="0" fontId="54" fillId="0" borderId="27" applyNumberFormat="0" applyFont="0" applyFill="0" applyAlignment="0" applyProtection="0"/>
    <xf numFmtId="0" fontId="54" fillId="0" borderId="27" applyNumberFormat="0" applyFont="0" applyFill="0" applyAlignment="0" applyProtection="0"/>
    <xf numFmtId="184" fontId="77" fillId="0" borderId="23">
      <protection locked="0"/>
    </xf>
    <xf numFmtId="181" fontId="77" fillId="0" borderId="23">
      <protection locked="0"/>
    </xf>
    <xf numFmtId="49" fontId="88" fillId="0" borderId="14">
      <alignment vertical="top"/>
      <protection locked="0"/>
    </xf>
    <xf numFmtId="185" fontId="77" fillId="0" borderId="23">
      <protection locked="0"/>
    </xf>
    <xf numFmtId="186" fontId="77" fillId="0" borderId="23">
      <protection locked="0"/>
    </xf>
    <xf numFmtId="49" fontId="88" fillId="0" borderId="23" applyFill="0" applyAlignment="0">
      <alignment horizontal="left"/>
      <protection locked="0"/>
    </xf>
    <xf numFmtId="0" fontId="33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9" fillId="0" borderId="0" applyNumberFormat="0" applyFill="0" applyBorder="0" applyAlignment="0" applyProtection="0"/>
  </cellStyleXfs>
  <cellXfs count="187">
    <xf numFmtId="0" fontId="0" fillId="0" borderId="0" xfId="0"/>
    <xf numFmtId="1" fontId="0" fillId="0" borderId="0" xfId="0" applyNumberFormat="1"/>
    <xf numFmtId="0" fontId="5" fillId="0" borderId="0" xfId="543" applyFont="1"/>
    <xf numFmtId="0" fontId="103" fillId="0" borderId="0" xfId="0" applyFont="1"/>
    <xf numFmtId="0" fontId="6" fillId="0" borderId="0" xfId="543" applyFont="1"/>
    <xf numFmtId="1" fontId="5" fillId="82" borderId="14" xfId="470" applyNumberFormat="1" applyFont="1" applyFill="1" applyBorder="1" applyAlignment="1">
      <alignment horizontal="center"/>
    </xf>
    <xf numFmtId="0" fontId="8" fillId="0" borderId="0" xfId="0" quotePrefix="1" applyFont="1" applyAlignment="1">
      <alignment vertical="top" wrapText="1"/>
    </xf>
    <xf numFmtId="0" fontId="104" fillId="0" borderId="0" xfId="0" applyFont="1"/>
    <xf numFmtId="1" fontId="8" fillId="0" borderId="0" xfId="0" quotePrefix="1" applyNumberFormat="1" applyFont="1" applyAlignment="1">
      <alignment vertical="top" wrapText="1"/>
    </xf>
    <xf numFmtId="1" fontId="103" fillId="0" borderId="0" xfId="0" applyNumberFormat="1" applyFont="1"/>
    <xf numFmtId="0" fontId="103" fillId="0" borderId="0" xfId="0" applyFont="1" applyAlignment="1">
      <alignment horizontal="left"/>
    </xf>
    <xf numFmtId="0" fontId="5" fillId="0" borderId="0" xfId="542" applyFont="1"/>
    <xf numFmtId="0" fontId="9" fillId="0" borderId="0" xfId="542" applyFont="1"/>
    <xf numFmtId="0" fontId="105" fillId="0" borderId="0" xfId="0" applyFont="1"/>
    <xf numFmtId="0" fontId="9" fillId="0" borderId="0" xfId="543" applyFont="1"/>
    <xf numFmtId="167" fontId="105" fillId="0" borderId="0" xfId="0" applyNumberFormat="1" applyFont="1" applyAlignment="1">
      <alignment vertical="center"/>
    </xf>
    <xf numFmtId="0" fontId="10" fillId="0" borderId="14" xfId="0" quotePrefix="1" applyFont="1" applyBorder="1" applyAlignment="1">
      <alignment vertical="top" wrapText="1"/>
    </xf>
    <xf numFmtId="0" fontId="105" fillId="0" borderId="0" xfId="0" applyFont="1" applyAlignment="1">
      <alignment horizontal="left"/>
    </xf>
    <xf numFmtId="0" fontId="103" fillId="0" borderId="0" xfId="575" applyFont="1"/>
    <xf numFmtId="0" fontId="103" fillId="0" borderId="0" xfId="575" applyFont="1" applyAlignment="1">
      <alignment horizontal="left"/>
    </xf>
    <xf numFmtId="15" fontId="103" fillId="0" borderId="0" xfId="575" applyNumberFormat="1" applyFont="1"/>
    <xf numFmtId="0" fontId="103" fillId="0" borderId="0" xfId="581" applyFont="1"/>
    <xf numFmtId="0" fontId="103" fillId="0" borderId="0" xfId="581" applyFont="1" applyAlignment="1">
      <alignment horizontal="left"/>
    </xf>
    <xf numFmtId="0" fontId="11" fillId="0" borderId="0" xfId="543" applyFont="1"/>
    <xf numFmtId="0" fontId="106" fillId="0" borderId="0" xfId="0" applyFont="1"/>
    <xf numFmtId="167" fontId="6" fillId="83" borderId="14" xfId="542" applyNumberFormat="1" applyFont="1" applyFill="1" applyBorder="1" applyAlignment="1">
      <alignment horizontal="left" vertical="center"/>
    </xf>
    <xf numFmtId="0" fontId="12" fillId="0" borderId="14" xfId="0" applyFont="1" applyBorder="1"/>
    <xf numFmtId="0" fontId="13" fillId="0" borderId="14" xfId="0" applyFont="1" applyBorder="1"/>
    <xf numFmtId="0" fontId="13" fillId="0" borderId="14" xfId="0" applyFont="1" applyBorder="1" applyAlignment="1">
      <alignment horizontal="right"/>
    </xf>
    <xf numFmtId="3" fontId="12" fillId="0" borderId="14" xfId="0" applyNumberFormat="1" applyFont="1" applyBorder="1"/>
    <xf numFmtId="1" fontId="12" fillId="0" borderId="14" xfId="0" applyNumberFormat="1" applyFont="1" applyBorder="1"/>
    <xf numFmtId="1" fontId="12" fillId="82" borderId="14" xfId="466" applyNumberFormat="1" applyFont="1" applyFill="1" applyBorder="1" applyAlignment="1">
      <alignment horizontal="right"/>
    </xf>
    <xf numFmtId="3" fontId="13" fillId="0" borderId="14" xfId="0" applyNumberFormat="1" applyFont="1" applyBorder="1"/>
    <xf numFmtId="1" fontId="13" fillId="82" borderId="14" xfId="466" applyNumberFormat="1" applyFont="1" applyFill="1" applyBorder="1" applyAlignment="1">
      <alignment horizontal="right"/>
    </xf>
    <xf numFmtId="1" fontId="13" fillId="0" borderId="14" xfId="0" applyNumberFormat="1" applyFont="1" applyBorder="1"/>
    <xf numFmtId="3" fontId="12" fillId="0" borderId="14" xfId="0" applyNumberFormat="1" applyFont="1" applyBorder="1" applyAlignment="1">
      <alignment horizontal="right"/>
    </xf>
    <xf numFmtId="168" fontId="13" fillId="0" borderId="14" xfId="0" applyNumberFormat="1" applyFont="1" applyBorder="1"/>
    <xf numFmtId="1" fontId="13" fillId="84" borderId="14" xfId="0" applyNumberFormat="1" applyFont="1" applyFill="1" applyBorder="1" applyAlignment="1">
      <alignment horizontal="right"/>
    </xf>
    <xf numFmtId="169" fontId="13" fillId="0" borderId="14" xfId="0" applyNumberFormat="1" applyFont="1" applyBorder="1"/>
    <xf numFmtId="170" fontId="13" fillId="84" borderId="14" xfId="0" applyNumberFormat="1" applyFont="1" applyFill="1" applyBorder="1" applyAlignment="1">
      <alignment horizontal="right"/>
    </xf>
    <xf numFmtId="0" fontId="107" fillId="0" borderId="0" xfId="0" applyFont="1"/>
    <xf numFmtId="0" fontId="6" fillId="0" borderId="0" xfId="543" applyFont="1" applyAlignment="1">
      <alignment horizontal="center"/>
    </xf>
    <xf numFmtId="15" fontId="106" fillId="0" borderId="0" xfId="0" applyNumberFormat="1" applyFont="1"/>
    <xf numFmtId="0" fontId="6" fillId="83" borderId="14" xfId="0" applyFont="1" applyFill="1" applyBorder="1" applyAlignment="1">
      <alignment horizontal="center" vertical="center" wrapText="1"/>
    </xf>
    <xf numFmtId="0" fontId="6" fillId="83" borderId="14" xfId="0" applyFont="1" applyFill="1" applyBorder="1" applyAlignment="1">
      <alignment horizontal="center" vertical="center"/>
    </xf>
    <xf numFmtId="0" fontId="105" fillId="0" borderId="14" xfId="0" applyFont="1" applyBorder="1" applyAlignment="1">
      <alignment horizontal="right"/>
    </xf>
    <xf numFmtId="0" fontId="12" fillId="85" borderId="14" xfId="0" applyFont="1" applyFill="1" applyBorder="1" applyAlignment="1">
      <alignment horizontal="right"/>
    </xf>
    <xf numFmtId="0" fontId="12" fillId="85" borderId="14" xfId="0" applyFont="1" applyFill="1" applyBorder="1"/>
    <xf numFmtId="1" fontId="12" fillId="82" borderId="14" xfId="470" applyNumberFormat="1" applyFont="1" applyFill="1" applyBorder="1" applyAlignment="1">
      <alignment horizontal="center"/>
    </xf>
    <xf numFmtId="1" fontId="105" fillId="0" borderId="14" xfId="0" applyNumberFormat="1" applyFont="1" applyBorder="1" applyAlignment="1">
      <alignment horizontal="right"/>
    </xf>
    <xf numFmtId="1" fontId="13" fillId="82" borderId="14" xfId="470" applyNumberFormat="1" applyFont="1" applyFill="1" applyBorder="1" applyAlignment="1">
      <alignment horizontal="right"/>
    </xf>
    <xf numFmtId="1" fontId="12" fillId="82" borderId="14" xfId="470" applyNumberFormat="1" applyFont="1" applyFill="1" applyBorder="1" applyAlignment="1">
      <alignment horizontal="right"/>
    </xf>
    <xf numFmtId="1" fontId="12" fillId="85" borderId="14" xfId="0" applyNumberFormat="1" applyFont="1" applyFill="1" applyBorder="1" applyAlignment="1">
      <alignment horizontal="right"/>
    </xf>
    <xf numFmtId="1" fontId="7" fillId="82" borderId="14" xfId="470" applyNumberFormat="1" applyFont="1" applyFill="1" applyBorder="1" applyAlignment="1">
      <alignment horizontal="right"/>
    </xf>
    <xf numFmtId="1" fontId="9" fillId="82" borderId="14" xfId="470" applyNumberFormat="1" applyFont="1" applyFill="1" applyBorder="1" applyAlignment="1">
      <alignment horizontal="center"/>
    </xf>
    <xf numFmtId="0" fontId="10" fillId="0" borderId="0" xfId="0" quotePrefix="1" applyFont="1" applyAlignment="1">
      <alignment vertical="top" wrapText="1"/>
    </xf>
    <xf numFmtId="0" fontId="108" fillId="0" borderId="0" xfId="0" applyFont="1"/>
    <xf numFmtId="1" fontId="107" fillId="0" borderId="0" xfId="0" applyNumberFormat="1" applyFont="1"/>
    <xf numFmtId="0" fontId="107" fillId="0" borderId="0" xfId="0" applyFont="1" applyAlignment="1">
      <alignment horizontal="left"/>
    </xf>
    <xf numFmtId="1" fontId="7" fillId="82" borderId="14" xfId="470" applyNumberFormat="1" applyFont="1" applyFill="1" applyBorder="1" applyAlignment="1">
      <alignment horizontal="center"/>
    </xf>
    <xf numFmtId="1" fontId="12" fillId="82" borderId="14" xfId="470" applyNumberFormat="1" applyFont="1" applyFill="1" applyBorder="1" applyAlignment="1">
      <alignment horizontal="left"/>
    </xf>
    <xf numFmtId="1" fontId="12" fillId="82" borderId="14" xfId="470" applyNumberFormat="1" applyFont="1" applyFill="1" applyBorder="1"/>
    <xf numFmtId="1" fontId="13" fillId="82" borderId="14" xfId="470" applyNumberFormat="1" applyFont="1" applyFill="1" applyBorder="1"/>
    <xf numFmtId="0" fontId="9" fillId="0" borderId="29" xfId="0" applyFont="1" applyBorder="1" applyAlignment="1">
      <alignment horizontal="left" vertical="top" wrapText="1"/>
    </xf>
    <xf numFmtId="1" fontId="13" fillId="82" borderId="29" xfId="470" applyNumberFormat="1" applyFont="1" applyFill="1" applyBorder="1"/>
    <xf numFmtId="167" fontId="107" fillId="0" borderId="0" xfId="0" applyNumberFormat="1" applyFont="1" applyAlignment="1">
      <alignment vertical="center"/>
    </xf>
    <xf numFmtId="15" fontId="106" fillId="0" borderId="0" xfId="581" applyNumberFormat="1" applyFont="1"/>
    <xf numFmtId="0" fontId="106" fillId="0" borderId="0" xfId="581" applyFont="1"/>
    <xf numFmtId="0" fontId="6" fillId="83" borderId="14" xfId="581" applyFont="1" applyFill="1" applyBorder="1" applyAlignment="1">
      <alignment horizontal="center" vertical="center" wrapText="1"/>
    </xf>
    <xf numFmtId="0" fontId="6" fillId="83" borderId="14" xfId="581" applyFont="1" applyFill="1" applyBorder="1" applyAlignment="1">
      <alignment horizontal="center" vertical="center"/>
    </xf>
    <xf numFmtId="0" fontId="12" fillId="85" borderId="14" xfId="581" applyFont="1" applyFill="1" applyBorder="1" applyAlignment="1">
      <alignment horizontal="right"/>
    </xf>
    <xf numFmtId="0" fontId="12" fillId="85" borderId="14" xfId="581" applyFont="1" applyFill="1" applyBorder="1"/>
    <xf numFmtId="1" fontId="12" fillId="85" borderId="14" xfId="581" applyNumberFormat="1" applyFont="1" applyFill="1" applyBorder="1" applyAlignment="1">
      <alignment horizontal="right"/>
    </xf>
    <xf numFmtId="15" fontId="106" fillId="0" borderId="0" xfId="575" applyNumberFormat="1" applyFont="1"/>
    <xf numFmtId="0" fontId="106" fillId="0" borderId="0" xfId="575" applyFont="1"/>
    <xf numFmtId="0" fontId="6" fillId="83" borderId="14" xfId="575" applyFont="1" applyFill="1" applyBorder="1" applyAlignment="1">
      <alignment horizontal="center" vertical="center" wrapText="1"/>
    </xf>
    <xf numFmtId="0" fontId="6" fillId="83" borderId="14" xfId="575" applyFont="1" applyFill="1" applyBorder="1" applyAlignment="1">
      <alignment horizontal="center" vertical="center"/>
    </xf>
    <xf numFmtId="0" fontId="12" fillId="85" borderId="14" xfId="575" applyFont="1" applyFill="1" applyBorder="1" applyAlignment="1">
      <alignment horizontal="right"/>
    </xf>
    <xf numFmtId="0" fontId="12" fillId="85" borderId="14" xfId="575" applyFont="1" applyFill="1" applyBorder="1"/>
    <xf numFmtId="1" fontId="12" fillId="85" borderId="14" xfId="575" applyNumberFormat="1" applyFont="1" applyFill="1" applyBorder="1" applyAlignment="1">
      <alignment horizontal="right"/>
    </xf>
    <xf numFmtId="0" fontId="109" fillId="0" borderId="0" xfId="0" applyFont="1" applyAlignment="1">
      <alignment horizontal="center"/>
    </xf>
    <xf numFmtId="0" fontId="107" fillId="82" borderId="0" xfId="0" applyFont="1" applyFill="1"/>
    <xf numFmtId="0" fontId="14" fillId="0" borderId="14" xfId="0" quotePrefix="1" applyFont="1" applyBorder="1" applyAlignment="1">
      <alignment vertical="top" wrapText="1"/>
    </xf>
    <xf numFmtId="0" fontId="13" fillId="0" borderId="0" xfId="0" applyFont="1"/>
    <xf numFmtId="0" fontId="12" fillId="0" borderId="14" xfId="0" applyFont="1" applyBorder="1" applyAlignment="1">
      <alignment horizontal="center"/>
    </xf>
    <xf numFmtId="0" fontId="12" fillId="0" borderId="0" xfId="0" applyFont="1"/>
    <xf numFmtId="0" fontId="12" fillId="83" borderId="14" xfId="0" applyFont="1" applyFill="1" applyBorder="1" applyAlignment="1">
      <alignment horizontal="center" vertical="center"/>
    </xf>
    <xf numFmtId="0" fontId="110" fillId="0" borderId="0" xfId="0" applyFont="1"/>
    <xf numFmtId="1" fontId="14" fillId="0" borderId="0" xfId="0" quotePrefix="1" applyNumberFormat="1" applyFont="1" applyAlignment="1">
      <alignment vertical="top" wrapText="1"/>
    </xf>
    <xf numFmtId="1" fontId="105" fillId="0" borderId="0" xfId="0" applyNumberFormat="1" applyFont="1"/>
    <xf numFmtId="0" fontId="12" fillId="0" borderId="0" xfId="543" applyFont="1" applyAlignment="1">
      <alignment horizontal="center"/>
    </xf>
    <xf numFmtId="15" fontId="105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12" fillId="82" borderId="14" xfId="0" applyFont="1" applyFill="1" applyBorder="1" applyAlignment="1">
      <alignment horizontal="center" vertical="center"/>
    </xf>
    <xf numFmtId="0" fontId="107" fillId="0" borderId="0" xfId="575" applyFont="1"/>
    <xf numFmtId="167" fontId="103" fillId="0" borderId="0" xfId="575" applyNumberFormat="1" applyFont="1" applyAlignment="1">
      <alignment vertical="center"/>
    </xf>
    <xf numFmtId="1" fontId="7" fillId="82" borderId="14" xfId="470" applyNumberFormat="1" applyFont="1" applyFill="1" applyBorder="1" applyAlignment="1">
      <alignment horizontal="left"/>
    </xf>
    <xf numFmtId="0" fontId="8" fillId="0" borderId="0" xfId="575" quotePrefix="1" applyFont="1" applyAlignment="1">
      <alignment vertical="top" wrapText="1"/>
    </xf>
    <xf numFmtId="0" fontId="104" fillId="0" borderId="0" xfId="575" applyFont="1"/>
    <xf numFmtId="1" fontId="8" fillId="0" borderId="0" xfId="575" quotePrefix="1" applyNumberFormat="1" applyFont="1" applyAlignment="1">
      <alignment vertical="top" wrapText="1"/>
    </xf>
    <xf numFmtId="3" fontId="13" fillId="82" borderId="14" xfId="470" applyNumberFormat="1" applyFont="1" applyFill="1" applyBorder="1" applyAlignment="1">
      <alignment horizontal="right"/>
    </xf>
    <xf numFmtId="0" fontId="7" fillId="85" borderId="14" xfId="575" applyFont="1" applyFill="1" applyBorder="1" applyAlignment="1">
      <alignment horizontal="center"/>
    </xf>
    <xf numFmtId="0" fontId="7" fillId="85" borderId="14" xfId="575" applyFont="1" applyFill="1" applyBorder="1"/>
    <xf numFmtId="1" fontId="7" fillId="82" borderId="14" xfId="575" applyNumberFormat="1" applyFont="1" applyFill="1" applyBorder="1" applyAlignment="1">
      <alignment horizontal="left"/>
    </xf>
    <xf numFmtId="1" fontId="13" fillId="82" borderId="14" xfId="575" applyNumberFormat="1" applyFont="1" applyFill="1" applyBorder="1" applyAlignment="1">
      <alignment horizontal="right"/>
    </xf>
    <xf numFmtId="3" fontId="13" fillId="82" borderId="14" xfId="575" applyNumberFormat="1" applyFont="1" applyFill="1" applyBorder="1" applyAlignment="1">
      <alignment horizontal="right"/>
    </xf>
    <xf numFmtId="1" fontId="103" fillId="0" borderId="0" xfId="575" applyNumberFormat="1" applyFont="1"/>
    <xf numFmtId="0" fontId="7" fillId="85" borderId="14" xfId="575" applyFont="1" applyFill="1" applyBorder="1" applyAlignment="1">
      <alignment horizontal="right"/>
    </xf>
    <xf numFmtId="0" fontId="8" fillId="0" borderId="30" xfId="575" applyFont="1" applyBorder="1" applyAlignment="1">
      <alignment vertical="center" wrapText="1"/>
    </xf>
    <xf numFmtId="0" fontId="8" fillId="0" borderId="0" xfId="575" applyFont="1" applyAlignment="1">
      <alignment vertical="center" wrapText="1"/>
    </xf>
    <xf numFmtId="0" fontId="8" fillId="0" borderId="18" xfId="575" applyFont="1" applyBorder="1" applyAlignment="1">
      <alignment vertical="center" wrapText="1"/>
    </xf>
    <xf numFmtId="0" fontId="8" fillId="0" borderId="0" xfId="575" applyFont="1" applyAlignment="1">
      <alignment horizontal="left" vertical="center" wrapText="1"/>
    </xf>
    <xf numFmtId="0" fontId="8" fillId="0" borderId="0" xfId="575" quotePrefix="1" applyFont="1" applyAlignment="1">
      <alignment horizontal="left"/>
    </xf>
    <xf numFmtId="0" fontId="105" fillId="0" borderId="0" xfId="575" applyFont="1"/>
    <xf numFmtId="0" fontId="37" fillId="0" borderId="0" xfId="575" applyFont="1"/>
    <xf numFmtId="0" fontId="6" fillId="0" borderId="0" xfId="543" quotePrefix="1" applyFont="1" applyAlignment="1">
      <alignment horizontal="center"/>
    </xf>
    <xf numFmtId="0" fontId="6" fillId="0" borderId="0" xfId="542" quotePrefix="1" applyFont="1" applyAlignment="1">
      <alignment horizontal="center" vertical="center"/>
    </xf>
    <xf numFmtId="1" fontId="104" fillId="0" borderId="0" xfId="575" applyNumberFormat="1" applyFont="1"/>
    <xf numFmtId="0" fontId="103" fillId="0" borderId="0" xfId="505" applyFont="1" applyAlignment="1">
      <alignment horizontal="left"/>
    </xf>
    <xf numFmtId="0" fontId="103" fillId="0" borderId="0" xfId="505" applyFont="1"/>
    <xf numFmtId="15" fontId="106" fillId="0" borderId="0" xfId="505" applyNumberFormat="1" applyFont="1"/>
    <xf numFmtId="0" fontId="106" fillId="0" borderId="0" xfId="505" applyFont="1"/>
    <xf numFmtId="0" fontId="6" fillId="83" borderId="14" xfId="505" applyFont="1" applyFill="1" applyBorder="1" applyAlignment="1">
      <alignment horizontal="center" vertical="center" wrapText="1"/>
    </xf>
    <xf numFmtId="0" fontId="6" fillId="83" borderId="14" xfId="505" applyFont="1" applyFill="1" applyBorder="1" applyAlignment="1">
      <alignment horizontal="center" vertical="center"/>
    </xf>
    <xf numFmtId="1" fontId="5" fillId="82" borderId="14" xfId="471" applyNumberFormat="1" applyFont="1" applyFill="1" applyBorder="1" applyAlignment="1">
      <alignment horizontal="center"/>
    </xf>
    <xf numFmtId="1" fontId="13" fillId="82" borderId="14" xfId="471" applyNumberFormat="1" applyFont="1" applyFill="1" applyBorder="1" applyAlignment="1">
      <alignment horizontal="right"/>
    </xf>
    <xf numFmtId="1" fontId="12" fillId="82" borderId="14" xfId="471" applyNumberFormat="1" applyFont="1" applyFill="1" applyBorder="1" applyAlignment="1">
      <alignment horizontal="right"/>
    </xf>
    <xf numFmtId="1" fontId="12" fillId="85" borderId="14" xfId="505" applyNumberFormat="1" applyFont="1" applyFill="1" applyBorder="1" applyAlignment="1">
      <alignment horizontal="right"/>
    </xf>
    <xf numFmtId="0" fontId="105" fillId="0" borderId="0" xfId="505" applyFont="1"/>
    <xf numFmtId="0" fontId="13" fillId="0" borderId="14" xfId="0" applyFont="1" applyBorder="1" applyAlignment="1">
      <alignment horizontal="center"/>
    </xf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112" fillId="0" borderId="0" xfId="543" quotePrefix="1" applyFont="1" applyAlignment="1">
      <alignment horizontal="center"/>
    </xf>
    <xf numFmtId="1" fontId="113" fillId="82" borderId="14" xfId="471" applyNumberFormat="1" applyFont="1" applyFill="1" applyBorder="1" applyAlignment="1">
      <alignment horizontal="left"/>
    </xf>
    <xf numFmtId="1" fontId="113" fillId="82" borderId="14" xfId="471" applyNumberFormat="1" applyFont="1" applyFill="1" applyBorder="1" applyAlignment="1">
      <alignment horizontal="center"/>
    </xf>
    <xf numFmtId="1" fontId="105" fillId="82" borderId="14" xfId="471" applyNumberFormat="1" applyFont="1" applyFill="1" applyBorder="1" applyAlignment="1">
      <alignment horizontal="right"/>
    </xf>
    <xf numFmtId="3" fontId="105" fillId="82" borderId="14" xfId="471" applyNumberFormat="1" applyFont="1" applyFill="1" applyBorder="1" applyAlignment="1">
      <alignment horizontal="right"/>
    </xf>
    <xf numFmtId="0" fontId="92" fillId="0" borderId="14" xfId="0" applyFont="1" applyBorder="1" applyAlignment="1">
      <alignment horizontal="right"/>
    </xf>
    <xf numFmtId="0" fontId="113" fillId="85" borderId="14" xfId="0" applyFont="1" applyFill="1" applyBorder="1" applyAlignment="1">
      <alignment horizontal="center"/>
    </xf>
    <xf numFmtId="0" fontId="113" fillId="85" borderId="14" xfId="505" applyFont="1" applyFill="1" applyBorder="1"/>
    <xf numFmtId="1" fontId="113" fillId="82" borderId="14" xfId="505" applyNumberFormat="1" applyFont="1" applyFill="1" applyBorder="1" applyAlignment="1">
      <alignment horizontal="left"/>
    </xf>
    <xf numFmtId="1" fontId="105" fillId="82" borderId="14" xfId="505" applyNumberFormat="1" applyFont="1" applyFill="1" applyBorder="1" applyAlignment="1">
      <alignment horizontal="right"/>
    </xf>
    <xf numFmtId="3" fontId="105" fillId="82" borderId="14" xfId="505" applyNumberFormat="1" applyFont="1" applyFill="1" applyBorder="1" applyAlignment="1">
      <alignment horizontal="right"/>
    </xf>
    <xf numFmtId="0" fontId="113" fillId="85" borderId="14" xfId="505" applyFont="1" applyFill="1" applyBorder="1" applyAlignment="1">
      <alignment horizontal="right"/>
    </xf>
    <xf numFmtId="1" fontId="104" fillId="0" borderId="0" xfId="505" applyNumberFormat="1" applyFont="1" applyAlignment="1">
      <alignment horizontal="left" vertical="center" wrapText="1"/>
    </xf>
    <xf numFmtId="0" fontId="104" fillId="0" borderId="0" xfId="505" applyFont="1" applyAlignment="1">
      <alignment horizontal="left" vertical="center" wrapText="1"/>
    </xf>
    <xf numFmtId="0" fontId="7" fillId="0" borderId="14" xfId="0" applyFont="1" applyBorder="1" applyAlignment="1">
      <alignment horizontal="center"/>
    </xf>
    <xf numFmtId="1" fontId="92" fillId="82" borderId="14" xfId="0" applyNumberFormat="1" applyFont="1" applyFill="1" applyBorder="1" applyAlignment="1">
      <alignment horizontal="right"/>
    </xf>
    <xf numFmtId="3" fontId="92" fillId="82" borderId="14" xfId="0" applyNumberFormat="1" applyFont="1" applyFill="1" applyBorder="1" applyAlignment="1">
      <alignment horizontal="right"/>
    </xf>
    <xf numFmtId="3" fontId="92" fillId="82" borderId="14" xfId="470" applyNumberFormat="1" applyFont="1" applyFill="1" applyBorder="1" applyAlignment="1">
      <alignment horizontal="right"/>
    </xf>
    <xf numFmtId="1" fontId="92" fillId="82" borderId="14" xfId="470" applyNumberFormat="1" applyFont="1" applyFill="1" applyBorder="1" applyAlignment="1">
      <alignment horizontal="right"/>
    </xf>
    <xf numFmtId="0" fontId="14" fillId="0" borderId="0" xfId="0" applyFont="1" applyAlignment="1">
      <alignment vertical="center" wrapText="1"/>
    </xf>
    <xf numFmtId="0" fontId="113" fillId="85" borderId="14" xfId="505" applyFont="1" applyFill="1" applyBorder="1" applyAlignment="1">
      <alignment horizontal="center"/>
    </xf>
    <xf numFmtId="1" fontId="105" fillId="82" borderId="14" xfId="506" applyNumberFormat="1" applyFont="1" applyFill="1" applyBorder="1" applyAlignment="1">
      <alignment horizontal="right"/>
    </xf>
    <xf numFmtId="3" fontId="105" fillId="82" borderId="14" xfId="506" applyNumberFormat="1" applyFont="1" applyFill="1" applyBorder="1" applyAlignment="1">
      <alignment horizontal="right"/>
    </xf>
    <xf numFmtId="0" fontId="8" fillId="0" borderId="0" xfId="505" applyFont="1" applyAlignment="1">
      <alignment vertical="center" wrapText="1"/>
    </xf>
    <xf numFmtId="0" fontId="114" fillId="0" borderId="0" xfId="506" applyFont="1" applyAlignment="1">
      <alignment horizontal="left" vertical="center" wrapText="1"/>
    </xf>
    <xf numFmtId="0" fontId="8" fillId="0" borderId="0" xfId="505" applyFont="1" applyAlignment="1">
      <alignment horizontal="left" vertical="center" wrapText="1"/>
    </xf>
    <xf numFmtId="0" fontId="104" fillId="0" borderId="0" xfId="506" quotePrefix="1" applyFont="1" applyAlignment="1">
      <alignment horizontal="left"/>
    </xf>
    <xf numFmtId="0" fontId="8" fillId="0" borderId="0" xfId="505" quotePrefix="1" applyFont="1" applyAlignment="1">
      <alignment horizontal="left"/>
    </xf>
    <xf numFmtId="0" fontId="37" fillId="0" borderId="0" xfId="505" applyFont="1"/>
    <xf numFmtId="0" fontId="5" fillId="0" borderId="29" xfId="581" applyFont="1" applyBorder="1" applyAlignment="1">
      <alignment vertical="top" wrapText="1"/>
    </xf>
    <xf numFmtId="0" fontId="5" fillId="0" borderId="29" xfId="575" applyFont="1" applyBorder="1" applyAlignment="1">
      <alignment vertical="top" wrapText="1"/>
    </xf>
    <xf numFmtId="0" fontId="12" fillId="0" borderId="0" xfId="0" applyFont="1" applyAlignment="1">
      <alignment wrapText="1"/>
    </xf>
    <xf numFmtId="0" fontId="8" fillId="0" borderId="31" xfId="505" applyFont="1" applyBorder="1" applyAlignment="1">
      <alignment vertical="center"/>
    </xf>
    <xf numFmtId="0" fontId="8" fillId="0" borderId="32" xfId="505" applyFont="1" applyBorder="1" applyAlignment="1">
      <alignment vertical="center"/>
    </xf>
    <xf numFmtId="1" fontId="13" fillId="0" borderId="0" xfId="0" applyNumberFormat="1" applyFont="1"/>
    <xf numFmtId="1" fontId="12" fillId="0" borderId="0" xfId="0" applyNumberFormat="1" applyFont="1"/>
    <xf numFmtId="2" fontId="13" fillId="0" borderId="0" xfId="0" applyNumberFormat="1" applyFont="1"/>
    <xf numFmtId="167" fontId="6" fillId="83" borderId="34" xfId="542" applyNumberFormat="1" applyFont="1" applyFill="1" applyBorder="1" applyAlignment="1">
      <alignment horizontal="left" vertical="center"/>
    </xf>
    <xf numFmtId="167" fontId="6" fillId="83" borderId="34" xfId="542" quotePrefix="1" applyNumberFormat="1" applyFont="1" applyFill="1" applyBorder="1" applyAlignment="1">
      <alignment horizontal="center" vertical="center"/>
    </xf>
    <xf numFmtId="167" fontId="111" fillId="83" borderId="34" xfId="0" applyNumberFormat="1" applyFont="1" applyFill="1" applyBorder="1" applyAlignment="1">
      <alignment vertical="center"/>
    </xf>
    <xf numFmtId="167" fontId="111" fillId="83" borderId="34" xfId="0" applyNumberFormat="1" applyFont="1" applyFill="1" applyBorder="1" applyAlignment="1">
      <alignment horizontal="center" vertical="center"/>
    </xf>
    <xf numFmtId="0" fontId="8" fillId="0" borderId="32" xfId="505" applyFont="1" applyBorder="1" applyAlignment="1">
      <alignment horizontal="center" vertical="center" wrapText="1"/>
    </xf>
    <xf numFmtId="0" fontId="8" fillId="0" borderId="31" xfId="505" applyFont="1" applyBorder="1" applyAlignment="1">
      <alignment horizontal="center" vertical="center" wrapText="1"/>
    </xf>
    <xf numFmtId="0" fontId="12" fillId="0" borderId="0" xfId="542" applyFont="1" applyAlignment="1">
      <alignment horizontal="right"/>
    </xf>
    <xf numFmtId="0" fontId="6" fillId="86" borderId="14" xfId="542" applyFont="1" applyFill="1" applyBorder="1" applyAlignment="1">
      <alignment horizontal="center" vertical="center"/>
    </xf>
    <xf numFmtId="0" fontId="91" fillId="0" borderId="0" xfId="543" applyFont="1" applyAlignment="1">
      <alignment horizontal="right"/>
    </xf>
    <xf numFmtId="0" fontId="6" fillId="86" borderId="14" xfId="543" applyFont="1" applyFill="1" applyBorder="1" applyAlignment="1">
      <alignment horizontal="center" vertical="center"/>
    </xf>
    <xf numFmtId="0" fontId="104" fillId="0" borderId="32" xfId="505" applyFont="1" applyBorder="1" applyAlignment="1">
      <alignment horizontal="left" vertical="center" wrapText="1"/>
    </xf>
    <xf numFmtId="0" fontId="104" fillId="0" borderId="31" xfId="505" applyFont="1" applyBorder="1" applyAlignment="1">
      <alignment horizontal="left" vertical="center" wrapText="1"/>
    </xf>
    <xf numFmtId="0" fontId="34" fillId="0" borderId="0" xfId="543" quotePrefix="1" applyFont="1" applyAlignment="1">
      <alignment horizontal="right"/>
    </xf>
    <xf numFmtId="0" fontId="34" fillId="0" borderId="0" xfId="543" applyFont="1" applyAlignment="1">
      <alignment horizontal="right"/>
    </xf>
    <xf numFmtId="0" fontId="12" fillId="0" borderId="0" xfId="543" applyFont="1" applyAlignment="1">
      <alignment horizontal="right"/>
    </xf>
    <xf numFmtId="0" fontId="14" fillId="0" borderId="3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7" fillId="0" borderId="0" xfId="543" applyFont="1" applyAlignment="1">
      <alignment horizontal="right"/>
    </xf>
  </cellXfs>
  <cellStyles count="747">
    <cellStyle name="µÚ¿¡ ¿À´Â ÇÏÀÌÆÛ¸µÅ©" xfId="1" xr:uid="{00000000-0005-0000-0000-000000000000}"/>
    <cellStyle name="W?_BOOKSHIP_laroux_´ë¿ÜÇÑ¹®°ø¹® " xfId="2" xr:uid="{00000000-0005-0000-0000-000001000000}"/>
    <cellStyle name="¹éºÐÀ²_±âÅ¸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2 3" xfId="6" xr:uid="{00000000-0005-0000-0000-000005000000}"/>
    <cellStyle name="20% - Accent1 3" xfId="7" xr:uid="{00000000-0005-0000-0000-000006000000}"/>
    <cellStyle name="20% - Accent1 3 2" xfId="8" xr:uid="{00000000-0005-0000-0000-000007000000}"/>
    <cellStyle name="20% - Accent1 4" xfId="9" xr:uid="{00000000-0005-0000-0000-000008000000}"/>
    <cellStyle name="20% - Accent1 4 2" xfId="10" xr:uid="{00000000-0005-0000-0000-000009000000}"/>
    <cellStyle name="20% - Accent1 5" xfId="11" xr:uid="{00000000-0005-0000-0000-00000A000000}"/>
    <cellStyle name="20% - Accent2 2" xfId="12" xr:uid="{00000000-0005-0000-0000-00000B000000}"/>
    <cellStyle name="20% - Accent2 2 2" xfId="13" xr:uid="{00000000-0005-0000-0000-00000C000000}"/>
    <cellStyle name="20% - Accent2 2 3" xfId="14" xr:uid="{00000000-0005-0000-0000-00000D000000}"/>
    <cellStyle name="20% - Accent2 3" xfId="15" xr:uid="{00000000-0005-0000-0000-00000E000000}"/>
    <cellStyle name="20% - Accent2 3 2" xfId="16" xr:uid="{00000000-0005-0000-0000-00000F000000}"/>
    <cellStyle name="20% - Accent2 4" xfId="17" xr:uid="{00000000-0005-0000-0000-000010000000}"/>
    <cellStyle name="20% - Accent2 4 2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3" xfId="23" xr:uid="{00000000-0005-0000-0000-000016000000}"/>
    <cellStyle name="20% - Accent3 3 2" xfId="24" xr:uid="{00000000-0005-0000-0000-000017000000}"/>
    <cellStyle name="20% - Accent3 4" xfId="25" xr:uid="{00000000-0005-0000-0000-000018000000}"/>
    <cellStyle name="20% - Accent3 4 2" xfId="26" xr:uid="{00000000-0005-0000-0000-000019000000}"/>
    <cellStyle name="20% - Accent3 5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2 3" xfId="30" xr:uid="{00000000-0005-0000-0000-00001D000000}"/>
    <cellStyle name="20% - Accent4 3" xfId="31" xr:uid="{00000000-0005-0000-0000-00001E000000}"/>
    <cellStyle name="20% - Accent4 3 2" xfId="32" xr:uid="{00000000-0005-0000-0000-00001F000000}"/>
    <cellStyle name="20% - Accent4 4" xfId="33" xr:uid="{00000000-0005-0000-0000-000020000000}"/>
    <cellStyle name="20% - Accent4 4 2" xfId="34" xr:uid="{00000000-0005-0000-0000-000021000000}"/>
    <cellStyle name="20% - Accent4 5" xfId="35" xr:uid="{00000000-0005-0000-0000-000022000000}"/>
    <cellStyle name="20% - Accent5 2" xfId="36" xr:uid="{00000000-0005-0000-0000-000023000000}"/>
    <cellStyle name="20% - Accent5 2 2" xfId="37" xr:uid="{00000000-0005-0000-0000-000024000000}"/>
    <cellStyle name="20% - Accent5 2 3" xfId="38" xr:uid="{00000000-0005-0000-0000-000025000000}"/>
    <cellStyle name="20% - Accent5 3" xfId="39" xr:uid="{00000000-0005-0000-0000-000026000000}"/>
    <cellStyle name="20% - Accent5 3 2" xfId="40" xr:uid="{00000000-0005-0000-0000-000027000000}"/>
    <cellStyle name="20% - Accent5 4" xfId="41" xr:uid="{00000000-0005-0000-0000-000028000000}"/>
    <cellStyle name="20% - Accent5 4 2" xfId="42" xr:uid="{00000000-0005-0000-0000-000029000000}"/>
    <cellStyle name="20% - Accent5 5" xfId="43" xr:uid="{00000000-0005-0000-0000-00002A000000}"/>
    <cellStyle name="20% - Accent6 2" xfId="44" xr:uid="{00000000-0005-0000-0000-00002B000000}"/>
    <cellStyle name="20% - Accent6 2 2" xfId="45" xr:uid="{00000000-0005-0000-0000-00002C000000}"/>
    <cellStyle name="20% - Accent6 2 3" xfId="46" xr:uid="{00000000-0005-0000-0000-00002D000000}"/>
    <cellStyle name="20% - Accent6 3" xfId="47" xr:uid="{00000000-0005-0000-0000-00002E000000}"/>
    <cellStyle name="20% - Accent6 3 2" xfId="48" xr:uid="{00000000-0005-0000-0000-00002F000000}"/>
    <cellStyle name="20% - Accent6 4" xfId="49" xr:uid="{00000000-0005-0000-0000-000030000000}"/>
    <cellStyle name="20% - Accent6 4 2" xfId="50" xr:uid="{00000000-0005-0000-0000-000031000000}"/>
    <cellStyle name="20% - Accent6 5" xfId="51" xr:uid="{00000000-0005-0000-0000-000032000000}"/>
    <cellStyle name="40% - Accent1 2" xfId="52" xr:uid="{00000000-0005-0000-0000-000033000000}"/>
    <cellStyle name="40% - Accent1 2 2" xfId="53" xr:uid="{00000000-0005-0000-0000-000034000000}"/>
    <cellStyle name="40% - Accent1 2 3" xfId="54" xr:uid="{00000000-0005-0000-0000-000035000000}"/>
    <cellStyle name="40% - Accent1 3" xfId="55" xr:uid="{00000000-0005-0000-0000-000036000000}"/>
    <cellStyle name="40% - Accent1 3 2" xfId="56" xr:uid="{00000000-0005-0000-0000-000037000000}"/>
    <cellStyle name="40% - Accent1 4" xfId="57" xr:uid="{00000000-0005-0000-0000-000038000000}"/>
    <cellStyle name="40% - Accent1 4 2" xfId="58" xr:uid="{00000000-0005-0000-0000-000039000000}"/>
    <cellStyle name="40% - Accent1 5" xfId="59" xr:uid="{00000000-0005-0000-0000-00003A000000}"/>
    <cellStyle name="40% - Accent2 2" xfId="60" xr:uid="{00000000-0005-0000-0000-00003B000000}"/>
    <cellStyle name="40% - Accent2 2 2" xfId="61" xr:uid="{00000000-0005-0000-0000-00003C000000}"/>
    <cellStyle name="40% - Accent2 2 3" xfId="62" xr:uid="{00000000-0005-0000-0000-00003D000000}"/>
    <cellStyle name="40% - Accent2 3" xfId="63" xr:uid="{00000000-0005-0000-0000-00003E000000}"/>
    <cellStyle name="40% - Accent2 3 2" xfId="64" xr:uid="{00000000-0005-0000-0000-00003F000000}"/>
    <cellStyle name="40% - Accent2 4" xfId="65" xr:uid="{00000000-0005-0000-0000-000040000000}"/>
    <cellStyle name="40% - Accent2 4 2" xfId="66" xr:uid="{00000000-0005-0000-0000-000041000000}"/>
    <cellStyle name="40% - Accent2 5" xfId="67" xr:uid="{00000000-0005-0000-0000-000042000000}"/>
    <cellStyle name="40% - Accent3 2" xfId="68" xr:uid="{00000000-0005-0000-0000-000043000000}"/>
    <cellStyle name="40% - Accent3 2 2" xfId="69" xr:uid="{00000000-0005-0000-0000-000044000000}"/>
    <cellStyle name="40% - Accent3 2 3" xfId="70" xr:uid="{00000000-0005-0000-0000-000045000000}"/>
    <cellStyle name="40% - Accent3 3" xfId="71" xr:uid="{00000000-0005-0000-0000-000046000000}"/>
    <cellStyle name="40% - Accent3 3 2" xfId="72" xr:uid="{00000000-0005-0000-0000-000047000000}"/>
    <cellStyle name="40% - Accent3 4" xfId="73" xr:uid="{00000000-0005-0000-0000-000048000000}"/>
    <cellStyle name="40% - Accent3 4 2" xfId="74" xr:uid="{00000000-0005-0000-0000-000049000000}"/>
    <cellStyle name="40% - Accent3 5" xfId="75" xr:uid="{00000000-0005-0000-0000-00004A000000}"/>
    <cellStyle name="40% - Accent4 2" xfId="76" xr:uid="{00000000-0005-0000-0000-00004B000000}"/>
    <cellStyle name="40% - Accent4 2 2" xfId="77" xr:uid="{00000000-0005-0000-0000-00004C000000}"/>
    <cellStyle name="40% - Accent4 2 3" xfId="78" xr:uid="{00000000-0005-0000-0000-00004D000000}"/>
    <cellStyle name="40% - Accent4 3" xfId="79" xr:uid="{00000000-0005-0000-0000-00004E000000}"/>
    <cellStyle name="40% - Accent4 3 2" xfId="80" xr:uid="{00000000-0005-0000-0000-00004F000000}"/>
    <cellStyle name="40% - Accent4 4" xfId="81" xr:uid="{00000000-0005-0000-0000-000050000000}"/>
    <cellStyle name="40% - Accent4 4 2" xfId="82" xr:uid="{00000000-0005-0000-0000-000051000000}"/>
    <cellStyle name="40% - Accent4 5" xfId="83" xr:uid="{00000000-0005-0000-0000-000052000000}"/>
    <cellStyle name="40% - Accent5 2" xfId="84" xr:uid="{00000000-0005-0000-0000-000053000000}"/>
    <cellStyle name="40% - Accent5 2 2" xfId="85" xr:uid="{00000000-0005-0000-0000-000054000000}"/>
    <cellStyle name="40% - Accent5 2 3" xfId="86" xr:uid="{00000000-0005-0000-0000-000055000000}"/>
    <cellStyle name="40% - Accent5 3" xfId="87" xr:uid="{00000000-0005-0000-0000-000056000000}"/>
    <cellStyle name="40% - Accent5 3 2" xfId="88" xr:uid="{00000000-0005-0000-0000-000057000000}"/>
    <cellStyle name="40% - Accent5 4" xfId="89" xr:uid="{00000000-0005-0000-0000-000058000000}"/>
    <cellStyle name="40% - Accent5 4 2" xfId="90" xr:uid="{00000000-0005-0000-0000-000059000000}"/>
    <cellStyle name="40% - Accent5 5" xfId="91" xr:uid="{00000000-0005-0000-0000-00005A000000}"/>
    <cellStyle name="40% - Accent6 2" xfId="92" xr:uid="{00000000-0005-0000-0000-00005B000000}"/>
    <cellStyle name="40% - Accent6 2 2" xfId="93" xr:uid="{00000000-0005-0000-0000-00005C000000}"/>
    <cellStyle name="40% - Accent6 2 3" xfId="94" xr:uid="{00000000-0005-0000-0000-00005D000000}"/>
    <cellStyle name="40% - Accent6 3" xfId="95" xr:uid="{00000000-0005-0000-0000-00005E000000}"/>
    <cellStyle name="40% - Accent6 3 2" xfId="96" xr:uid="{00000000-0005-0000-0000-00005F000000}"/>
    <cellStyle name="40% - Accent6 4" xfId="97" xr:uid="{00000000-0005-0000-0000-000060000000}"/>
    <cellStyle name="40% - Accent6 4 2" xfId="98" xr:uid="{00000000-0005-0000-0000-000061000000}"/>
    <cellStyle name="40% - Accent6 5" xfId="99" xr:uid="{00000000-0005-0000-0000-000062000000}"/>
    <cellStyle name="60% - Accent1 2" xfId="100" xr:uid="{00000000-0005-0000-0000-000063000000}"/>
    <cellStyle name="60% - Accent1 2 2" xfId="101" xr:uid="{00000000-0005-0000-0000-000064000000}"/>
    <cellStyle name="60% - Accent1 2 3" xfId="102" xr:uid="{00000000-0005-0000-0000-000065000000}"/>
    <cellStyle name="60% - Accent1 3" xfId="103" xr:uid="{00000000-0005-0000-0000-000066000000}"/>
    <cellStyle name="60% - Accent1 4" xfId="104" xr:uid="{00000000-0005-0000-0000-000067000000}"/>
    <cellStyle name="60% - Accent1 5" xfId="105" xr:uid="{00000000-0005-0000-0000-000068000000}"/>
    <cellStyle name="60% - Accent2 2" xfId="106" xr:uid="{00000000-0005-0000-0000-000069000000}"/>
    <cellStyle name="60% - Accent2 2 2" xfId="107" xr:uid="{00000000-0005-0000-0000-00006A000000}"/>
    <cellStyle name="60% - Accent2 2 3" xfId="108" xr:uid="{00000000-0005-0000-0000-00006B000000}"/>
    <cellStyle name="60% - Accent2 3" xfId="109" xr:uid="{00000000-0005-0000-0000-00006C000000}"/>
    <cellStyle name="60% - Accent2 4" xfId="110" xr:uid="{00000000-0005-0000-0000-00006D000000}"/>
    <cellStyle name="60% - Accent2 5" xfId="111" xr:uid="{00000000-0005-0000-0000-00006E000000}"/>
    <cellStyle name="60% - Accent3 2" xfId="112" xr:uid="{00000000-0005-0000-0000-00006F000000}"/>
    <cellStyle name="60% - Accent3 2 2" xfId="113" xr:uid="{00000000-0005-0000-0000-000070000000}"/>
    <cellStyle name="60% - Accent3 2 3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4 2" xfId="118" xr:uid="{00000000-0005-0000-0000-000075000000}"/>
    <cellStyle name="60% - Accent4 2 2" xfId="119" xr:uid="{00000000-0005-0000-0000-000076000000}"/>
    <cellStyle name="60% - Accent4 2 3" xfId="120" xr:uid="{00000000-0005-0000-0000-000077000000}"/>
    <cellStyle name="60% - Accent4 3" xfId="121" xr:uid="{00000000-0005-0000-0000-000078000000}"/>
    <cellStyle name="60% - Accent4 4" xfId="122" xr:uid="{00000000-0005-0000-0000-000079000000}"/>
    <cellStyle name="60% - Accent4 5" xfId="123" xr:uid="{00000000-0005-0000-0000-00007A000000}"/>
    <cellStyle name="60% - Accent5 2" xfId="124" xr:uid="{00000000-0005-0000-0000-00007B000000}"/>
    <cellStyle name="60% - Accent5 2 2" xfId="125" xr:uid="{00000000-0005-0000-0000-00007C000000}"/>
    <cellStyle name="60% - Accent5 2 3" xfId="126" xr:uid="{00000000-0005-0000-0000-00007D000000}"/>
    <cellStyle name="60% - Accent5 3" xfId="127" xr:uid="{00000000-0005-0000-0000-00007E000000}"/>
    <cellStyle name="60% - Accent5 4" xfId="128" xr:uid="{00000000-0005-0000-0000-00007F000000}"/>
    <cellStyle name="60% - Accent5 5" xfId="129" xr:uid="{00000000-0005-0000-0000-000080000000}"/>
    <cellStyle name="60% - Accent6 2" xfId="130" xr:uid="{00000000-0005-0000-0000-000081000000}"/>
    <cellStyle name="60% - Accent6 2 2" xfId="131" xr:uid="{00000000-0005-0000-0000-000082000000}"/>
    <cellStyle name="60% - Accent6 2 3" xfId="132" xr:uid="{00000000-0005-0000-0000-000083000000}"/>
    <cellStyle name="60% - Accent6 3" xfId="133" xr:uid="{00000000-0005-0000-0000-000084000000}"/>
    <cellStyle name="60% - Accent6 4" xfId="134" xr:uid="{00000000-0005-0000-0000-000085000000}"/>
    <cellStyle name="60% - Accent6 5" xfId="135" xr:uid="{00000000-0005-0000-0000-000086000000}"/>
    <cellStyle name="Accent1 - 20%" xfId="136" xr:uid="{00000000-0005-0000-0000-000087000000}"/>
    <cellStyle name="Accent1 - 40%" xfId="137" xr:uid="{00000000-0005-0000-0000-000088000000}"/>
    <cellStyle name="Accent1 - 60%" xfId="138" xr:uid="{00000000-0005-0000-0000-000089000000}"/>
    <cellStyle name="Accent1 2" xfId="139" xr:uid="{00000000-0005-0000-0000-00008A000000}"/>
    <cellStyle name="Accent1 2 2" xfId="140" xr:uid="{00000000-0005-0000-0000-00008B000000}"/>
    <cellStyle name="Accent1 2 3" xfId="141" xr:uid="{00000000-0005-0000-0000-00008C000000}"/>
    <cellStyle name="Accent1 3" xfId="142" xr:uid="{00000000-0005-0000-0000-00008D000000}"/>
    <cellStyle name="Accent1 4" xfId="143" xr:uid="{00000000-0005-0000-0000-00008E000000}"/>
    <cellStyle name="Accent1 5" xfId="144" xr:uid="{00000000-0005-0000-0000-00008F000000}"/>
    <cellStyle name="Accent2 - 20%" xfId="145" xr:uid="{00000000-0005-0000-0000-000090000000}"/>
    <cellStyle name="Accent2 - 40%" xfId="146" xr:uid="{00000000-0005-0000-0000-000091000000}"/>
    <cellStyle name="Accent2 - 60%" xfId="147" xr:uid="{00000000-0005-0000-0000-000092000000}"/>
    <cellStyle name="Accent2 2" xfId="148" xr:uid="{00000000-0005-0000-0000-000093000000}"/>
    <cellStyle name="Accent2 2 2" xfId="149" xr:uid="{00000000-0005-0000-0000-000094000000}"/>
    <cellStyle name="Accent2 2 3" xfId="150" xr:uid="{00000000-0005-0000-0000-000095000000}"/>
    <cellStyle name="Accent2 3" xfId="151" xr:uid="{00000000-0005-0000-0000-000096000000}"/>
    <cellStyle name="Accent2 4" xfId="152" xr:uid="{00000000-0005-0000-0000-000097000000}"/>
    <cellStyle name="Accent2 5" xfId="153" xr:uid="{00000000-0005-0000-0000-000098000000}"/>
    <cellStyle name="Accent3 - 20%" xfId="154" xr:uid="{00000000-0005-0000-0000-000099000000}"/>
    <cellStyle name="Accent3 - 40%" xfId="155" xr:uid="{00000000-0005-0000-0000-00009A000000}"/>
    <cellStyle name="Accent3 - 60%" xfId="156" xr:uid="{00000000-0005-0000-0000-00009B000000}"/>
    <cellStyle name="Accent3 2" xfId="157" xr:uid="{00000000-0005-0000-0000-00009C000000}"/>
    <cellStyle name="Accent3 2 2" xfId="158" xr:uid="{00000000-0005-0000-0000-00009D000000}"/>
    <cellStyle name="Accent3 2 3" xfId="159" xr:uid="{00000000-0005-0000-0000-00009E000000}"/>
    <cellStyle name="Accent3 3" xfId="160" xr:uid="{00000000-0005-0000-0000-00009F000000}"/>
    <cellStyle name="Accent3 4" xfId="161" xr:uid="{00000000-0005-0000-0000-0000A0000000}"/>
    <cellStyle name="Accent3 5" xfId="162" xr:uid="{00000000-0005-0000-0000-0000A1000000}"/>
    <cellStyle name="Accent4 - 20%" xfId="163" xr:uid="{00000000-0005-0000-0000-0000A2000000}"/>
    <cellStyle name="Accent4 - 40%" xfId="164" xr:uid="{00000000-0005-0000-0000-0000A3000000}"/>
    <cellStyle name="Accent4 - 60%" xfId="165" xr:uid="{00000000-0005-0000-0000-0000A4000000}"/>
    <cellStyle name="Accent4 2" xfId="166" xr:uid="{00000000-0005-0000-0000-0000A5000000}"/>
    <cellStyle name="Accent4 2 2" xfId="167" xr:uid="{00000000-0005-0000-0000-0000A6000000}"/>
    <cellStyle name="Accent4 2 3" xfId="168" xr:uid="{00000000-0005-0000-0000-0000A7000000}"/>
    <cellStyle name="Accent4 3" xfId="169" xr:uid="{00000000-0005-0000-0000-0000A8000000}"/>
    <cellStyle name="Accent4 4" xfId="170" xr:uid="{00000000-0005-0000-0000-0000A9000000}"/>
    <cellStyle name="Accent4 5" xfId="171" xr:uid="{00000000-0005-0000-0000-0000AA000000}"/>
    <cellStyle name="Accent5 - 20%" xfId="172" xr:uid="{00000000-0005-0000-0000-0000AB000000}"/>
    <cellStyle name="Accent5 - 40%" xfId="173" xr:uid="{00000000-0005-0000-0000-0000AC000000}"/>
    <cellStyle name="Accent5 - 60%" xfId="174" xr:uid="{00000000-0005-0000-0000-0000AD000000}"/>
    <cellStyle name="Accent5 2" xfId="175" xr:uid="{00000000-0005-0000-0000-0000AE000000}"/>
    <cellStyle name="Accent5 2 2" xfId="176" xr:uid="{00000000-0005-0000-0000-0000AF000000}"/>
    <cellStyle name="Accent5 2 3" xfId="177" xr:uid="{00000000-0005-0000-0000-0000B0000000}"/>
    <cellStyle name="Accent5 3" xfId="178" xr:uid="{00000000-0005-0000-0000-0000B1000000}"/>
    <cellStyle name="Accent5 4" xfId="179" xr:uid="{00000000-0005-0000-0000-0000B2000000}"/>
    <cellStyle name="Accent5 5" xfId="180" xr:uid="{00000000-0005-0000-0000-0000B3000000}"/>
    <cellStyle name="Accent6 - 20%" xfId="181" xr:uid="{00000000-0005-0000-0000-0000B4000000}"/>
    <cellStyle name="Accent6 - 40%" xfId="182" xr:uid="{00000000-0005-0000-0000-0000B5000000}"/>
    <cellStyle name="Accent6 - 60%" xfId="183" xr:uid="{00000000-0005-0000-0000-0000B6000000}"/>
    <cellStyle name="Accent6 2" xfId="184" xr:uid="{00000000-0005-0000-0000-0000B7000000}"/>
    <cellStyle name="Accent6 2 2" xfId="185" xr:uid="{00000000-0005-0000-0000-0000B8000000}"/>
    <cellStyle name="Accent6 2 3" xfId="186" xr:uid="{00000000-0005-0000-0000-0000B9000000}"/>
    <cellStyle name="Accent6 3" xfId="187" xr:uid="{00000000-0005-0000-0000-0000BA000000}"/>
    <cellStyle name="Accent6 4" xfId="188" xr:uid="{00000000-0005-0000-0000-0000BB000000}"/>
    <cellStyle name="Accent6 5" xfId="189" xr:uid="{00000000-0005-0000-0000-0000BC000000}"/>
    <cellStyle name="Adjustable" xfId="190" xr:uid="{00000000-0005-0000-0000-0000BD000000}"/>
    <cellStyle name="Adjustable 2" xfId="191" xr:uid="{00000000-0005-0000-0000-0000BE000000}"/>
    <cellStyle name="ÅëÈ­ [0]_±âÅ¸" xfId="192" xr:uid="{00000000-0005-0000-0000-0000BF000000}"/>
    <cellStyle name="ÅëÈ­_±âÅ¸" xfId="193" xr:uid="{00000000-0005-0000-0000-0000C0000000}"/>
    <cellStyle name="ÄÞ¸¶ [0]_±âÅ¸" xfId="194" xr:uid="{00000000-0005-0000-0000-0000C1000000}"/>
    <cellStyle name="ÄÞ¸¶_±âÅ¸" xfId="195" xr:uid="{00000000-0005-0000-0000-0000C2000000}"/>
    <cellStyle name="Bad 2" xfId="196" xr:uid="{00000000-0005-0000-0000-0000C3000000}"/>
    <cellStyle name="Bad 2 2" xfId="197" xr:uid="{00000000-0005-0000-0000-0000C4000000}"/>
    <cellStyle name="Bad 2 3" xfId="198" xr:uid="{00000000-0005-0000-0000-0000C5000000}"/>
    <cellStyle name="Bad 3" xfId="199" xr:uid="{00000000-0005-0000-0000-0000C6000000}"/>
    <cellStyle name="Bad 4" xfId="200" xr:uid="{00000000-0005-0000-0000-0000C7000000}"/>
    <cellStyle name="Bad 5" xfId="201" xr:uid="{00000000-0005-0000-0000-0000C8000000}"/>
    <cellStyle name="Best" xfId="202" xr:uid="{00000000-0005-0000-0000-0000C9000000}"/>
    <cellStyle name="Best 2" xfId="203" xr:uid="{00000000-0005-0000-0000-0000CA000000}"/>
    <cellStyle name="BORDERS" xfId="204" xr:uid="{00000000-0005-0000-0000-0000CB000000}"/>
    <cellStyle name="Ç¥ÁØ_¿ù°£¿ä¾àº¸°í" xfId="205" xr:uid="{00000000-0005-0000-0000-0000CC000000}"/>
    <cellStyle name="Calc Currency (0)" xfId="206" xr:uid="{00000000-0005-0000-0000-0000CD000000}"/>
    <cellStyle name="Calc Currency (0) 2" xfId="207" xr:uid="{00000000-0005-0000-0000-0000CE000000}"/>
    <cellStyle name="Calc Currency (0) 3" xfId="208" xr:uid="{00000000-0005-0000-0000-0000CF000000}"/>
    <cellStyle name="Calc Currency (0) 4" xfId="209" xr:uid="{00000000-0005-0000-0000-0000D0000000}"/>
    <cellStyle name="Calculation 2" xfId="210" xr:uid="{00000000-0005-0000-0000-0000D1000000}"/>
    <cellStyle name="Calculation 2 2" xfId="211" xr:uid="{00000000-0005-0000-0000-0000D2000000}"/>
    <cellStyle name="Calculation 2 3" xfId="212" xr:uid="{00000000-0005-0000-0000-0000D3000000}"/>
    <cellStyle name="Calculation 3" xfId="213" xr:uid="{00000000-0005-0000-0000-0000D4000000}"/>
    <cellStyle name="Calculation 4" xfId="214" xr:uid="{00000000-0005-0000-0000-0000D5000000}"/>
    <cellStyle name="Calculation 5" xfId="215" xr:uid="{00000000-0005-0000-0000-0000D6000000}"/>
    <cellStyle name="Check Cell 2" xfId="216" xr:uid="{00000000-0005-0000-0000-0000D7000000}"/>
    <cellStyle name="Check Cell 2 2" xfId="217" xr:uid="{00000000-0005-0000-0000-0000D8000000}"/>
    <cellStyle name="Check Cell 2 3" xfId="218" xr:uid="{00000000-0005-0000-0000-0000D9000000}"/>
    <cellStyle name="Check Cell 3" xfId="219" xr:uid="{00000000-0005-0000-0000-0000DA000000}"/>
    <cellStyle name="Check Cell 4" xfId="220" xr:uid="{00000000-0005-0000-0000-0000DB000000}"/>
    <cellStyle name="Check Cell 5" xfId="221" xr:uid="{00000000-0005-0000-0000-0000DC000000}"/>
    <cellStyle name="ÇÏÀÌÆÛ¸µÅ©" xfId="222" xr:uid="{00000000-0005-0000-0000-0000DD000000}"/>
    <cellStyle name="Comma  - Style1" xfId="223" xr:uid="{00000000-0005-0000-0000-0000DE000000}"/>
    <cellStyle name="Comma  - Style2" xfId="224" xr:uid="{00000000-0005-0000-0000-0000DF000000}"/>
    <cellStyle name="Comma  - Style3" xfId="225" xr:uid="{00000000-0005-0000-0000-0000E0000000}"/>
    <cellStyle name="Comma  - Style4" xfId="226" xr:uid="{00000000-0005-0000-0000-0000E1000000}"/>
    <cellStyle name="Comma  - Style5" xfId="227" xr:uid="{00000000-0005-0000-0000-0000E2000000}"/>
    <cellStyle name="Comma  - Style6" xfId="228" xr:uid="{00000000-0005-0000-0000-0000E3000000}"/>
    <cellStyle name="Comma  - Style7" xfId="229" xr:uid="{00000000-0005-0000-0000-0000E4000000}"/>
    <cellStyle name="Comma  - Style8" xfId="230" xr:uid="{00000000-0005-0000-0000-0000E5000000}"/>
    <cellStyle name="Comma 10" xfId="231" xr:uid="{00000000-0005-0000-0000-0000E6000000}"/>
    <cellStyle name="Comma 10 10" xfId="232" xr:uid="{00000000-0005-0000-0000-0000E7000000}"/>
    <cellStyle name="Comma 10 2" xfId="233" xr:uid="{00000000-0005-0000-0000-0000E8000000}"/>
    <cellStyle name="Comma 10 2 2" xfId="234" xr:uid="{00000000-0005-0000-0000-0000E9000000}"/>
    <cellStyle name="Comma 10 2 2 2" xfId="235" xr:uid="{00000000-0005-0000-0000-0000EA000000}"/>
    <cellStyle name="Comma 10 2 3" xfId="236" xr:uid="{00000000-0005-0000-0000-0000EB000000}"/>
    <cellStyle name="Comma 10 3" xfId="237" xr:uid="{00000000-0005-0000-0000-0000EC000000}"/>
    <cellStyle name="Comma 10_CRU PROC" xfId="238" xr:uid="{00000000-0005-0000-0000-0000ED000000}"/>
    <cellStyle name="Comma 11" xfId="239" xr:uid="{00000000-0005-0000-0000-0000EE000000}"/>
    <cellStyle name="Comma 11 2" xfId="240" xr:uid="{00000000-0005-0000-0000-0000EF000000}"/>
    <cellStyle name="Comma 12" xfId="241" xr:uid="{00000000-0005-0000-0000-0000F0000000}"/>
    <cellStyle name="Comma 12 2" xfId="242" xr:uid="{00000000-0005-0000-0000-0000F1000000}"/>
    <cellStyle name="Comma 12 2 2" xfId="243" xr:uid="{00000000-0005-0000-0000-0000F2000000}"/>
    <cellStyle name="Comma 12 2 3" xfId="244" xr:uid="{00000000-0005-0000-0000-0000F3000000}"/>
    <cellStyle name="Comma 12 3" xfId="245" xr:uid="{00000000-0005-0000-0000-0000F4000000}"/>
    <cellStyle name="Comma 13" xfId="246" xr:uid="{00000000-0005-0000-0000-0000F5000000}"/>
    <cellStyle name="Comma 14" xfId="247" xr:uid="{00000000-0005-0000-0000-0000F6000000}"/>
    <cellStyle name="Comma 15" xfId="248" xr:uid="{00000000-0005-0000-0000-0000F7000000}"/>
    <cellStyle name="Comma 16" xfId="249" xr:uid="{00000000-0005-0000-0000-0000F8000000}"/>
    <cellStyle name="Comma 17" xfId="250" xr:uid="{00000000-0005-0000-0000-0000F9000000}"/>
    <cellStyle name="Comma 18" xfId="251" xr:uid="{00000000-0005-0000-0000-0000FA000000}"/>
    <cellStyle name="Comma 18 2" xfId="252" xr:uid="{00000000-0005-0000-0000-0000FB000000}"/>
    <cellStyle name="Comma 19" xfId="253" xr:uid="{00000000-0005-0000-0000-0000FC000000}"/>
    <cellStyle name="Comma 19 2" xfId="254" xr:uid="{00000000-0005-0000-0000-0000FD000000}"/>
    <cellStyle name="Comma 2" xfId="255" xr:uid="{00000000-0005-0000-0000-0000FE000000}"/>
    <cellStyle name="Comma 2 2" xfId="256" xr:uid="{00000000-0005-0000-0000-0000FF000000}"/>
    <cellStyle name="Comma 2 3" xfId="257" xr:uid="{00000000-0005-0000-0000-000000010000}"/>
    <cellStyle name="Comma 2 3 2" xfId="258" xr:uid="{00000000-0005-0000-0000-000001010000}"/>
    <cellStyle name="Comma 2 38" xfId="259" xr:uid="{00000000-0005-0000-0000-000002010000}"/>
    <cellStyle name="Comma 2 4" xfId="260" xr:uid="{00000000-0005-0000-0000-000003010000}"/>
    <cellStyle name="Comma 2 4 2" xfId="261" xr:uid="{00000000-0005-0000-0000-000004010000}"/>
    <cellStyle name="Comma 2 4 2 2" xfId="262" xr:uid="{00000000-0005-0000-0000-000005010000}"/>
    <cellStyle name="Comma 2 4 3" xfId="263" xr:uid="{00000000-0005-0000-0000-000006010000}"/>
    <cellStyle name="Comma 2 5" xfId="264" xr:uid="{00000000-0005-0000-0000-000007010000}"/>
    <cellStyle name="Comma 2 6" xfId="265" xr:uid="{00000000-0005-0000-0000-000008010000}"/>
    <cellStyle name="Comma 20" xfId="266" xr:uid="{00000000-0005-0000-0000-000009010000}"/>
    <cellStyle name="Comma 20 2" xfId="267" xr:uid="{00000000-0005-0000-0000-00000A010000}"/>
    <cellStyle name="Comma 21" xfId="268" xr:uid="{00000000-0005-0000-0000-00000B010000}"/>
    <cellStyle name="Comma 21 2" xfId="269" xr:uid="{00000000-0005-0000-0000-00000C010000}"/>
    <cellStyle name="Comma 22" xfId="270" xr:uid="{00000000-0005-0000-0000-00000D010000}"/>
    <cellStyle name="Comma 22 2" xfId="271" xr:uid="{00000000-0005-0000-0000-00000E010000}"/>
    <cellStyle name="Comma 23" xfId="272" xr:uid="{00000000-0005-0000-0000-00000F010000}"/>
    <cellStyle name="Comma 24" xfId="273" xr:uid="{00000000-0005-0000-0000-000010010000}"/>
    <cellStyle name="Comma 25" xfId="274" xr:uid="{00000000-0005-0000-0000-000011010000}"/>
    <cellStyle name="Comma 26" xfId="275" xr:uid="{00000000-0005-0000-0000-000012010000}"/>
    <cellStyle name="Comma 27" xfId="276" xr:uid="{00000000-0005-0000-0000-000013010000}"/>
    <cellStyle name="Comma 28" xfId="277" xr:uid="{00000000-0005-0000-0000-000014010000}"/>
    <cellStyle name="Comma 29" xfId="278" xr:uid="{00000000-0005-0000-0000-000015010000}"/>
    <cellStyle name="Comma 3" xfId="279" xr:uid="{00000000-0005-0000-0000-000016010000}"/>
    <cellStyle name="Comma 3 2" xfId="280" xr:uid="{00000000-0005-0000-0000-000017010000}"/>
    <cellStyle name="Comma 3 2 2" xfId="281" xr:uid="{00000000-0005-0000-0000-000018010000}"/>
    <cellStyle name="Comma 3 3" xfId="282" xr:uid="{00000000-0005-0000-0000-000019010000}"/>
    <cellStyle name="Comma 3 4" xfId="283" xr:uid="{00000000-0005-0000-0000-00001A010000}"/>
    <cellStyle name="Comma 30" xfId="284" xr:uid="{00000000-0005-0000-0000-00001B010000}"/>
    <cellStyle name="Comma 31" xfId="285" xr:uid="{00000000-0005-0000-0000-00001C010000}"/>
    <cellStyle name="Comma 32" xfId="286" xr:uid="{00000000-0005-0000-0000-00001D010000}"/>
    <cellStyle name="Comma 33" xfId="287" xr:uid="{00000000-0005-0000-0000-00001E010000}"/>
    <cellStyle name="Comma 34" xfId="288" xr:uid="{00000000-0005-0000-0000-00001F010000}"/>
    <cellStyle name="Comma 4" xfId="289" xr:uid="{00000000-0005-0000-0000-000020010000}"/>
    <cellStyle name="Comma 4 2" xfId="290" xr:uid="{00000000-0005-0000-0000-000021010000}"/>
    <cellStyle name="Comma 4 3" xfId="291" xr:uid="{00000000-0005-0000-0000-000022010000}"/>
    <cellStyle name="Comma 5" xfId="292" xr:uid="{00000000-0005-0000-0000-000023010000}"/>
    <cellStyle name="Comma 5 2" xfId="293" xr:uid="{00000000-0005-0000-0000-000024010000}"/>
    <cellStyle name="Comma 6" xfId="294" xr:uid="{00000000-0005-0000-0000-000025010000}"/>
    <cellStyle name="Comma 6 2" xfId="295" xr:uid="{00000000-0005-0000-0000-000026010000}"/>
    <cellStyle name="Comma 6 3" xfId="296" xr:uid="{00000000-0005-0000-0000-000027010000}"/>
    <cellStyle name="Comma 6_CRU PROC" xfId="297" xr:uid="{00000000-0005-0000-0000-000028010000}"/>
    <cellStyle name="Comma 7" xfId="298" xr:uid="{00000000-0005-0000-0000-000029010000}"/>
    <cellStyle name="Comma 7 2" xfId="299" xr:uid="{00000000-0005-0000-0000-00002A010000}"/>
    <cellStyle name="Comma 7 3" xfId="300" xr:uid="{00000000-0005-0000-0000-00002B010000}"/>
    <cellStyle name="Comma 7_CRU PROC" xfId="301" xr:uid="{00000000-0005-0000-0000-00002C010000}"/>
    <cellStyle name="Comma 8" xfId="302" xr:uid="{00000000-0005-0000-0000-00002D010000}"/>
    <cellStyle name="Comma 8 2" xfId="303" xr:uid="{00000000-0005-0000-0000-00002E010000}"/>
    <cellStyle name="Comma 8 3" xfId="304" xr:uid="{00000000-0005-0000-0000-00002F010000}"/>
    <cellStyle name="Comma 8_CRU PROC" xfId="305" xr:uid="{00000000-0005-0000-0000-000030010000}"/>
    <cellStyle name="Comma 9" xfId="306" xr:uid="{00000000-0005-0000-0000-000031010000}"/>
    <cellStyle name="Comma 9 2" xfId="307" xr:uid="{00000000-0005-0000-0000-000032010000}"/>
    <cellStyle name="Comma 9 3" xfId="308" xr:uid="{00000000-0005-0000-0000-000033010000}"/>
    <cellStyle name="Comma 9_CRU PROC" xfId="309" xr:uid="{00000000-0005-0000-0000-000034010000}"/>
    <cellStyle name="Comma0" xfId="310" xr:uid="{00000000-0005-0000-0000-000035010000}"/>
    <cellStyle name="Comma0 2" xfId="311" xr:uid="{00000000-0005-0000-0000-000036010000}"/>
    <cellStyle name="Copied" xfId="312" xr:uid="{00000000-0005-0000-0000-000037010000}"/>
    <cellStyle name="Currency0" xfId="313" xr:uid="{00000000-0005-0000-0000-000038010000}"/>
    <cellStyle name="Currency0 2" xfId="314" xr:uid="{00000000-0005-0000-0000-000039010000}"/>
    <cellStyle name="Date" xfId="315" xr:uid="{00000000-0005-0000-0000-00003A010000}"/>
    <cellStyle name="Date 2" xfId="316" xr:uid="{00000000-0005-0000-0000-00003B010000}"/>
    <cellStyle name="Emphasis 1 2" xfId="317" xr:uid="{00000000-0005-0000-0000-00003C010000}"/>
    <cellStyle name="Emphasis 2 2" xfId="318" xr:uid="{00000000-0005-0000-0000-00003D010000}"/>
    <cellStyle name="Emphasis 3 2" xfId="319" xr:uid="{00000000-0005-0000-0000-00003E010000}"/>
    <cellStyle name="Entered" xfId="320" xr:uid="{00000000-0005-0000-0000-00003F010000}"/>
    <cellStyle name="Explanatory Text 2" xfId="321" xr:uid="{00000000-0005-0000-0000-000040010000}"/>
    <cellStyle name="Explanatory Text 2 2" xfId="322" xr:uid="{00000000-0005-0000-0000-000041010000}"/>
    <cellStyle name="Explanatory Text 2 3" xfId="323" xr:uid="{00000000-0005-0000-0000-000042010000}"/>
    <cellStyle name="Explanatory Text 3" xfId="324" xr:uid="{00000000-0005-0000-0000-000043010000}"/>
    <cellStyle name="Explanatory Text 4" xfId="325" xr:uid="{00000000-0005-0000-0000-000044010000}"/>
    <cellStyle name="Explanatory Text 5" xfId="326" xr:uid="{00000000-0005-0000-0000-000045010000}"/>
    <cellStyle name="FIGURES" xfId="327" xr:uid="{00000000-0005-0000-0000-000046010000}"/>
    <cellStyle name="Fixed" xfId="328" xr:uid="{00000000-0005-0000-0000-000047010000}"/>
    <cellStyle name="Fixed 2" xfId="329" xr:uid="{00000000-0005-0000-0000-000048010000}"/>
    <cellStyle name="Good 2" xfId="330" xr:uid="{00000000-0005-0000-0000-000049010000}"/>
    <cellStyle name="Good 2 2" xfId="331" xr:uid="{00000000-0005-0000-0000-00004A010000}"/>
    <cellStyle name="Good 2 3" xfId="332" xr:uid="{00000000-0005-0000-0000-00004B010000}"/>
    <cellStyle name="Good 3" xfId="333" xr:uid="{00000000-0005-0000-0000-00004C010000}"/>
    <cellStyle name="Good 4" xfId="334" xr:uid="{00000000-0005-0000-0000-00004D010000}"/>
    <cellStyle name="Good 5" xfId="335" xr:uid="{00000000-0005-0000-0000-00004E010000}"/>
    <cellStyle name="Grey" xfId="336" xr:uid="{00000000-0005-0000-0000-00004F010000}"/>
    <cellStyle name="Grey 2" xfId="337" xr:uid="{00000000-0005-0000-0000-000050010000}"/>
    <cellStyle name="Header1" xfId="338" xr:uid="{00000000-0005-0000-0000-000051010000}"/>
    <cellStyle name="Header2" xfId="339" xr:uid="{00000000-0005-0000-0000-000052010000}"/>
    <cellStyle name="Heading 1 2" xfId="340" xr:uid="{00000000-0005-0000-0000-000053010000}"/>
    <cellStyle name="Heading 1 2 2" xfId="341" xr:uid="{00000000-0005-0000-0000-000054010000}"/>
    <cellStyle name="Heading 1 2 3" xfId="342" xr:uid="{00000000-0005-0000-0000-000055010000}"/>
    <cellStyle name="Heading 1 2 4" xfId="343" xr:uid="{00000000-0005-0000-0000-000056010000}"/>
    <cellStyle name="Heading 1 3" xfId="344" xr:uid="{00000000-0005-0000-0000-000057010000}"/>
    <cellStyle name="Heading 1 3 2" xfId="345" xr:uid="{00000000-0005-0000-0000-000058010000}"/>
    <cellStyle name="Heading 1 4" xfId="346" xr:uid="{00000000-0005-0000-0000-000059010000}"/>
    <cellStyle name="Heading 1 4 2" xfId="347" xr:uid="{00000000-0005-0000-0000-00005A010000}"/>
    <cellStyle name="Heading 1 5" xfId="348" xr:uid="{00000000-0005-0000-0000-00005B010000}"/>
    <cellStyle name="Heading 1 5 2" xfId="349" xr:uid="{00000000-0005-0000-0000-00005C010000}"/>
    <cellStyle name="Heading 2 2" xfId="350" xr:uid="{00000000-0005-0000-0000-00005D010000}"/>
    <cellStyle name="Heading 2 2 2" xfId="351" xr:uid="{00000000-0005-0000-0000-00005E010000}"/>
    <cellStyle name="Heading 2 2 3" xfId="352" xr:uid="{00000000-0005-0000-0000-00005F010000}"/>
    <cellStyle name="Heading 2 2 4" xfId="353" xr:uid="{00000000-0005-0000-0000-000060010000}"/>
    <cellStyle name="Heading 2 3" xfId="354" xr:uid="{00000000-0005-0000-0000-000061010000}"/>
    <cellStyle name="Heading 2 3 2" xfId="355" xr:uid="{00000000-0005-0000-0000-000062010000}"/>
    <cellStyle name="Heading 2 4" xfId="356" xr:uid="{00000000-0005-0000-0000-000063010000}"/>
    <cellStyle name="Heading 2 4 2" xfId="357" xr:uid="{00000000-0005-0000-0000-000064010000}"/>
    <cellStyle name="Heading 2 5" xfId="358" xr:uid="{00000000-0005-0000-0000-000065010000}"/>
    <cellStyle name="Heading 2 5 2" xfId="359" xr:uid="{00000000-0005-0000-0000-000066010000}"/>
    <cellStyle name="Heading 3 2" xfId="360" xr:uid="{00000000-0005-0000-0000-000067010000}"/>
    <cellStyle name="Heading 3 2 2" xfId="361" xr:uid="{00000000-0005-0000-0000-000068010000}"/>
    <cellStyle name="Heading 3 2 3" xfId="362" xr:uid="{00000000-0005-0000-0000-000069010000}"/>
    <cellStyle name="Heading 3 3" xfId="363" xr:uid="{00000000-0005-0000-0000-00006A010000}"/>
    <cellStyle name="Heading 3 4" xfId="364" xr:uid="{00000000-0005-0000-0000-00006B010000}"/>
    <cellStyle name="Heading 3 5" xfId="365" xr:uid="{00000000-0005-0000-0000-00006C010000}"/>
    <cellStyle name="Heading 4 2" xfId="366" xr:uid="{00000000-0005-0000-0000-00006D010000}"/>
    <cellStyle name="Heading 4 2 2" xfId="367" xr:uid="{00000000-0005-0000-0000-00006E010000}"/>
    <cellStyle name="Heading 4 2 3" xfId="368" xr:uid="{00000000-0005-0000-0000-00006F010000}"/>
    <cellStyle name="Heading 4 3" xfId="369" xr:uid="{00000000-0005-0000-0000-000070010000}"/>
    <cellStyle name="Heading 4 4" xfId="370" xr:uid="{00000000-0005-0000-0000-000071010000}"/>
    <cellStyle name="Heading 4 5" xfId="371" xr:uid="{00000000-0005-0000-0000-000072010000}"/>
    <cellStyle name="Hyperlink 2" xfId="372" xr:uid="{00000000-0005-0000-0000-000073010000}"/>
    <cellStyle name="Hyperlink 3" xfId="373" xr:uid="{00000000-0005-0000-0000-000074010000}"/>
    <cellStyle name="Hyperlink 4" xfId="374" xr:uid="{00000000-0005-0000-0000-000075010000}"/>
    <cellStyle name="Input [yellow]" xfId="375" xr:uid="{00000000-0005-0000-0000-000076010000}"/>
    <cellStyle name="Input [yellow] 2" xfId="376" xr:uid="{00000000-0005-0000-0000-000077010000}"/>
    <cellStyle name="Input 10" xfId="377" xr:uid="{00000000-0005-0000-0000-000078010000}"/>
    <cellStyle name="Input 11" xfId="378" xr:uid="{00000000-0005-0000-0000-000079010000}"/>
    <cellStyle name="Input 12" xfId="379" xr:uid="{00000000-0005-0000-0000-00007A010000}"/>
    <cellStyle name="Input 13" xfId="380" xr:uid="{00000000-0005-0000-0000-00007B010000}"/>
    <cellStyle name="Input 14" xfId="381" xr:uid="{00000000-0005-0000-0000-00007C010000}"/>
    <cellStyle name="Input 15" xfId="382" xr:uid="{00000000-0005-0000-0000-00007D010000}"/>
    <cellStyle name="Input 16" xfId="383" xr:uid="{00000000-0005-0000-0000-00007E010000}"/>
    <cellStyle name="Input 17" xfId="384" xr:uid="{00000000-0005-0000-0000-00007F010000}"/>
    <cellStyle name="Input 18" xfId="385" xr:uid="{00000000-0005-0000-0000-000080010000}"/>
    <cellStyle name="Input 19" xfId="386" xr:uid="{00000000-0005-0000-0000-000081010000}"/>
    <cellStyle name="Input 2" xfId="387" xr:uid="{00000000-0005-0000-0000-000082010000}"/>
    <cellStyle name="Input 2 2" xfId="388" xr:uid="{00000000-0005-0000-0000-000083010000}"/>
    <cellStyle name="Input 2 3" xfId="389" xr:uid="{00000000-0005-0000-0000-000084010000}"/>
    <cellStyle name="Input 20" xfId="390" xr:uid="{00000000-0005-0000-0000-000085010000}"/>
    <cellStyle name="Input 21" xfId="391" xr:uid="{00000000-0005-0000-0000-000086010000}"/>
    <cellStyle name="Input 3" xfId="392" xr:uid="{00000000-0005-0000-0000-000087010000}"/>
    <cellStyle name="Input 3 2" xfId="393" xr:uid="{00000000-0005-0000-0000-000088010000}"/>
    <cellStyle name="Input 4" xfId="394" xr:uid="{00000000-0005-0000-0000-000089010000}"/>
    <cellStyle name="Input 4 2" xfId="395" xr:uid="{00000000-0005-0000-0000-00008A010000}"/>
    <cellStyle name="Input 5" xfId="396" xr:uid="{00000000-0005-0000-0000-00008B010000}"/>
    <cellStyle name="Input 6" xfId="397" xr:uid="{00000000-0005-0000-0000-00008C010000}"/>
    <cellStyle name="Input 7" xfId="398" xr:uid="{00000000-0005-0000-0000-00008D010000}"/>
    <cellStyle name="Input 8" xfId="399" xr:uid="{00000000-0005-0000-0000-00008E010000}"/>
    <cellStyle name="Input 9" xfId="400" xr:uid="{00000000-0005-0000-0000-00008F010000}"/>
    <cellStyle name="ITEMS" xfId="401" xr:uid="{00000000-0005-0000-0000-000090010000}"/>
    <cellStyle name="Linked Cell 2" xfId="402" xr:uid="{00000000-0005-0000-0000-000091010000}"/>
    <cellStyle name="Linked Cell 2 2" xfId="403" xr:uid="{00000000-0005-0000-0000-000092010000}"/>
    <cellStyle name="Linked Cell 2 3" xfId="404" xr:uid="{00000000-0005-0000-0000-000093010000}"/>
    <cellStyle name="Linked Cell 3" xfId="405" xr:uid="{00000000-0005-0000-0000-000094010000}"/>
    <cellStyle name="Linked Cell 4" xfId="406" xr:uid="{00000000-0005-0000-0000-000095010000}"/>
    <cellStyle name="Linked Cell 5" xfId="407" xr:uid="{00000000-0005-0000-0000-000096010000}"/>
    <cellStyle name="m1 - Style1" xfId="408" xr:uid="{00000000-0005-0000-0000-000097010000}"/>
    <cellStyle name="MANKAD" xfId="409" xr:uid="{00000000-0005-0000-0000-000098010000}"/>
    <cellStyle name="METRO" xfId="410" xr:uid="{00000000-0005-0000-0000-000099010000}"/>
    <cellStyle name="Neutral 2" xfId="411" xr:uid="{00000000-0005-0000-0000-00009A010000}"/>
    <cellStyle name="Neutral 2 2" xfId="412" xr:uid="{00000000-0005-0000-0000-00009B010000}"/>
    <cellStyle name="Neutral 2 3" xfId="413" xr:uid="{00000000-0005-0000-0000-00009C010000}"/>
    <cellStyle name="Neutral 3" xfId="414" xr:uid="{00000000-0005-0000-0000-00009D010000}"/>
    <cellStyle name="Neutral 4" xfId="415" xr:uid="{00000000-0005-0000-0000-00009E010000}"/>
    <cellStyle name="Neutral 5" xfId="416" xr:uid="{00000000-0005-0000-0000-00009F010000}"/>
    <cellStyle name="no dec" xfId="417" xr:uid="{00000000-0005-0000-0000-0000A0010000}"/>
    <cellStyle name="Normal" xfId="0" builtinId="0"/>
    <cellStyle name="Normal - Style1" xfId="418" xr:uid="{00000000-0005-0000-0000-0000A2010000}"/>
    <cellStyle name="Normal - Style1 2" xfId="419" xr:uid="{00000000-0005-0000-0000-0000A3010000}"/>
    <cellStyle name="Normal - Style1 2 2" xfId="420" xr:uid="{00000000-0005-0000-0000-0000A4010000}"/>
    <cellStyle name="Normal - Style1 3" xfId="421" xr:uid="{00000000-0005-0000-0000-0000A5010000}"/>
    <cellStyle name="Normal - Style1 4" xfId="422" xr:uid="{00000000-0005-0000-0000-0000A6010000}"/>
    <cellStyle name="Normal - Style1_CRU PROC" xfId="423" xr:uid="{00000000-0005-0000-0000-0000A7010000}"/>
    <cellStyle name="Normal 10" xfId="424" xr:uid="{00000000-0005-0000-0000-0000A8010000}"/>
    <cellStyle name="Normal 10 2" xfId="425" xr:uid="{00000000-0005-0000-0000-0000A9010000}"/>
    <cellStyle name="Normal 10 2 2" xfId="426" xr:uid="{00000000-0005-0000-0000-0000AA010000}"/>
    <cellStyle name="Normal 10 3" xfId="427" xr:uid="{00000000-0005-0000-0000-0000AB010000}"/>
    <cellStyle name="Normal 10 3 2" xfId="428" xr:uid="{00000000-0005-0000-0000-0000AC010000}"/>
    <cellStyle name="Normal 10 4" xfId="429" xr:uid="{00000000-0005-0000-0000-0000AD010000}"/>
    <cellStyle name="Normal 10 4 2" xfId="430" xr:uid="{00000000-0005-0000-0000-0000AE010000}"/>
    <cellStyle name="Normal 10 5" xfId="431" xr:uid="{00000000-0005-0000-0000-0000AF010000}"/>
    <cellStyle name="Normal 10_CRU PROC" xfId="432" xr:uid="{00000000-0005-0000-0000-0000B0010000}"/>
    <cellStyle name="Normal 11" xfId="433" xr:uid="{00000000-0005-0000-0000-0000B1010000}"/>
    <cellStyle name="Normal 11 2" xfId="434" xr:uid="{00000000-0005-0000-0000-0000B2010000}"/>
    <cellStyle name="Normal 11 2 2" xfId="435" xr:uid="{00000000-0005-0000-0000-0000B3010000}"/>
    <cellStyle name="Normal 11 2 2 2" xfId="436" xr:uid="{00000000-0005-0000-0000-0000B4010000}"/>
    <cellStyle name="Normal 11 2 3" xfId="437" xr:uid="{00000000-0005-0000-0000-0000B5010000}"/>
    <cellStyle name="Normal 11 2 4" xfId="438" xr:uid="{00000000-0005-0000-0000-0000B6010000}"/>
    <cellStyle name="Normal 11 3" xfId="439" xr:uid="{00000000-0005-0000-0000-0000B7010000}"/>
    <cellStyle name="Normal 12" xfId="440" xr:uid="{00000000-0005-0000-0000-0000B8010000}"/>
    <cellStyle name="Normal 12 2" xfId="441" xr:uid="{00000000-0005-0000-0000-0000B9010000}"/>
    <cellStyle name="Normal 12 2 2" xfId="442" xr:uid="{00000000-0005-0000-0000-0000BA010000}"/>
    <cellStyle name="Normal 12 3" xfId="443" xr:uid="{00000000-0005-0000-0000-0000BB010000}"/>
    <cellStyle name="Normal 12 3 2" xfId="444" xr:uid="{00000000-0005-0000-0000-0000BC010000}"/>
    <cellStyle name="Normal 12 4" xfId="445" xr:uid="{00000000-0005-0000-0000-0000BD010000}"/>
    <cellStyle name="Normal 12 5" xfId="446" xr:uid="{00000000-0005-0000-0000-0000BE010000}"/>
    <cellStyle name="Normal 12_CRU PROC" xfId="447" xr:uid="{00000000-0005-0000-0000-0000BF010000}"/>
    <cellStyle name="Normal 13" xfId="448" xr:uid="{00000000-0005-0000-0000-0000C0010000}"/>
    <cellStyle name="Normal 13 2" xfId="449" xr:uid="{00000000-0005-0000-0000-0000C1010000}"/>
    <cellStyle name="Normal 14" xfId="450" xr:uid="{00000000-0005-0000-0000-0000C2010000}"/>
    <cellStyle name="Normal 14 2" xfId="451" xr:uid="{00000000-0005-0000-0000-0000C3010000}"/>
    <cellStyle name="Normal 15" xfId="452" xr:uid="{00000000-0005-0000-0000-0000C4010000}"/>
    <cellStyle name="Normal 15 2" xfId="453" xr:uid="{00000000-0005-0000-0000-0000C5010000}"/>
    <cellStyle name="Normal 16" xfId="454" xr:uid="{00000000-0005-0000-0000-0000C6010000}"/>
    <cellStyle name="Normal 16 2" xfId="455" xr:uid="{00000000-0005-0000-0000-0000C7010000}"/>
    <cellStyle name="Normal 17" xfId="456" xr:uid="{00000000-0005-0000-0000-0000C8010000}"/>
    <cellStyle name="Normal 17 2" xfId="457" xr:uid="{00000000-0005-0000-0000-0000C9010000}"/>
    <cellStyle name="Normal 17 2 2" xfId="458" xr:uid="{00000000-0005-0000-0000-0000CA010000}"/>
    <cellStyle name="Normal 17 3" xfId="459" xr:uid="{00000000-0005-0000-0000-0000CB010000}"/>
    <cellStyle name="Normal 18" xfId="460" xr:uid="{00000000-0005-0000-0000-0000CC010000}"/>
    <cellStyle name="Normal 18 2" xfId="461" xr:uid="{00000000-0005-0000-0000-0000CD010000}"/>
    <cellStyle name="Normal 18 2 2" xfId="462" xr:uid="{00000000-0005-0000-0000-0000CE010000}"/>
    <cellStyle name="Normal 18 3" xfId="463" xr:uid="{00000000-0005-0000-0000-0000CF010000}"/>
    <cellStyle name="Normal 19" xfId="464" xr:uid="{00000000-0005-0000-0000-0000D0010000}"/>
    <cellStyle name="Normal 19 2" xfId="465" xr:uid="{00000000-0005-0000-0000-0000D1010000}"/>
    <cellStyle name="Normal 2" xfId="466" xr:uid="{00000000-0005-0000-0000-0000D2010000}"/>
    <cellStyle name="Normal 2 2" xfId="467" xr:uid="{00000000-0005-0000-0000-0000D3010000}"/>
    <cellStyle name="Normal 2 2 2" xfId="468" xr:uid="{00000000-0005-0000-0000-0000D4010000}"/>
    <cellStyle name="Normal 2 2 2 2" xfId="469" xr:uid="{00000000-0005-0000-0000-0000D5010000}"/>
    <cellStyle name="Normal 2 2 3" xfId="470" xr:uid="{00000000-0005-0000-0000-0000D6010000}"/>
    <cellStyle name="Normal 2 2 3 5" xfId="471" xr:uid="{00000000-0005-0000-0000-0000D7010000}"/>
    <cellStyle name="Normal 2 2 4" xfId="472" xr:uid="{00000000-0005-0000-0000-0000D8010000}"/>
    <cellStyle name="Normal 2 2 5" xfId="473" xr:uid="{00000000-0005-0000-0000-0000D9010000}"/>
    <cellStyle name="Normal 2 3" xfId="474" xr:uid="{00000000-0005-0000-0000-0000DA010000}"/>
    <cellStyle name="Normal 2 3 2" xfId="475" xr:uid="{00000000-0005-0000-0000-0000DB010000}"/>
    <cellStyle name="Normal 2 3 2 2" xfId="476" xr:uid="{00000000-0005-0000-0000-0000DC010000}"/>
    <cellStyle name="Normal 2 3 3" xfId="477" xr:uid="{00000000-0005-0000-0000-0000DD010000}"/>
    <cellStyle name="Normal 2 3 4" xfId="478" xr:uid="{00000000-0005-0000-0000-0000DE010000}"/>
    <cellStyle name="Normal 2 4" xfId="479" xr:uid="{00000000-0005-0000-0000-0000DF010000}"/>
    <cellStyle name="Normal 2 4 2" xfId="480" xr:uid="{00000000-0005-0000-0000-0000E0010000}"/>
    <cellStyle name="Normal 2 4 2 2" xfId="481" xr:uid="{00000000-0005-0000-0000-0000E1010000}"/>
    <cellStyle name="Normal 2 4 3" xfId="482" xr:uid="{00000000-0005-0000-0000-0000E2010000}"/>
    <cellStyle name="Normal 2 5" xfId="483" xr:uid="{00000000-0005-0000-0000-0000E3010000}"/>
    <cellStyle name="Normal 2 5 2" xfId="484" xr:uid="{00000000-0005-0000-0000-0000E4010000}"/>
    <cellStyle name="Normal 2 5 2 2" xfId="485" xr:uid="{00000000-0005-0000-0000-0000E5010000}"/>
    <cellStyle name="Normal 2 5 3" xfId="486" xr:uid="{00000000-0005-0000-0000-0000E6010000}"/>
    <cellStyle name="Normal 2 5 3 2" xfId="487" xr:uid="{00000000-0005-0000-0000-0000E7010000}"/>
    <cellStyle name="Normal 2 5 4" xfId="488" xr:uid="{00000000-0005-0000-0000-0000E8010000}"/>
    <cellStyle name="Normal 2 6" xfId="489" xr:uid="{00000000-0005-0000-0000-0000E9010000}"/>
    <cellStyle name="Normal 2 6 2" xfId="490" xr:uid="{00000000-0005-0000-0000-0000EA010000}"/>
    <cellStyle name="Normal 2 7" xfId="491" xr:uid="{00000000-0005-0000-0000-0000EB010000}"/>
    <cellStyle name="Normal 2 8" xfId="492" xr:uid="{00000000-0005-0000-0000-0000EC010000}"/>
    <cellStyle name="Normal 2 8 2" xfId="493" xr:uid="{00000000-0005-0000-0000-0000ED010000}"/>
    <cellStyle name="Normal 2 8 2 2" xfId="494" xr:uid="{00000000-0005-0000-0000-0000EE010000}"/>
    <cellStyle name="Normal 2 8 3" xfId="495" xr:uid="{00000000-0005-0000-0000-0000EF010000}"/>
    <cellStyle name="Normal 2 9" xfId="496" xr:uid="{00000000-0005-0000-0000-0000F0010000}"/>
    <cellStyle name="Normal 20" xfId="497" xr:uid="{00000000-0005-0000-0000-0000F1010000}"/>
    <cellStyle name="Normal 21" xfId="498" xr:uid="{00000000-0005-0000-0000-0000F2010000}"/>
    <cellStyle name="Normal 22" xfId="499" xr:uid="{00000000-0005-0000-0000-0000F3010000}"/>
    <cellStyle name="Normal 23" xfId="500" xr:uid="{00000000-0005-0000-0000-0000F4010000}"/>
    <cellStyle name="Normal 24" xfId="501" xr:uid="{00000000-0005-0000-0000-0000F5010000}"/>
    <cellStyle name="Normal 24 2" xfId="502" xr:uid="{00000000-0005-0000-0000-0000F6010000}"/>
    <cellStyle name="Normal 25" xfId="503" xr:uid="{00000000-0005-0000-0000-0000F7010000}"/>
    <cellStyle name="Normal 25 2" xfId="504" xr:uid="{00000000-0005-0000-0000-0000F8010000}"/>
    <cellStyle name="Normal 259" xfId="505" xr:uid="{00000000-0005-0000-0000-0000F9010000}"/>
    <cellStyle name="Normal 259 4" xfId="506" xr:uid="{00000000-0005-0000-0000-0000FA010000}"/>
    <cellStyle name="Normal 26" xfId="507" xr:uid="{00000000-0005-0000-0000-0000FB010000}"/>
    <cellStyle name="Normal 26 2" xfId="508" xr:uid="{00000000-0005-0000-0000-0000FC010000}"/>
    <cellStyle name="Normal 27" xfId="509" xr:uid="{00000000-0005-0000-0000-0000FD010000}"/>
    <cellStyle name="Normal 27 2" xfId="510" xr:uid="{00000000-0005-0000-0000-0000FE010000}"/>
    <cellStyle name="Normal 28" xfId="511" xr:uid="{00000000-0005-0000-0000-0000FF010000}"/>
    <cellStyle name="Normal 28 2" xfId="512" xr:uid="{00000000-0005-0000-0000-000000020000}"/>
    <cellStyle name="Normal 29" xfId="513" xr:uid="{00000000-0005-0000-0000-000001020000}"/>
    <cellStyle name="Normal 29 2" xfId="514" xr:uid="{00000000-0005-0000-0000-000002020000}"/>
    <cellStyle name="Normal 3" xfId="515" xr:uid="{00000000-0005-0000-0000-000003020000}"/>
    <cellStyle name="Normal 3 2" xfId="516" xr:uid="{00000000-0005-0000-0000-000004020000}"/>
    <cellStyle name="Normal 3 2 2" xfId="517" xr:uid="{00000000-0005-0000-0000-000005020000}"/>
    <cellStyle name="Normal 3 2 2 2" xfId="518" xr:uid="{00000000-0005-0000-0000-000006020000}"/>
    <cellStyle name="Normal 3 2 3" xfId="519" xr:uid="{00000000-0005-0000-0000-000007020000}"/>
    <cellStyle name="Normal 3 2 3 2" xfId="520" xr:uid="{00000000-0005-0000-0000-000008020000}"/>
    <cellStyle name="Normal 3 2 3 2 2" xfId="521" xr:uid="{00000000-0005-0000-0000-000009020000}"/>
    <cellStyle name="Normal 3 3" xfId="522" xr:uid="{00000000-0005-0000-0000-00000A020000}"/>
    <cellStyle name="Normal 3 4" xfId="523" xr:uid="{00000000-0005-0000-0000-00000B020000}"/>
    <cellStyle name="Normal 3 5" xfId="524" xr:uid="{00000000-0005-0000-0000-00000C020000}"/>
    <cellStyle name="Normal 3 6" xfId="525" xr:uid="{00000000-0005-0000-0000-00000D020000}"/>
    <cellStyle name="Normal 3 7" xfId="526" xr:uid="{00000000-0005-0000-0000-00000E020000}"/>
    <cellStyle name="Normal 3 8" xfId="527" xr:uid="{00000000-0005-0000-0000-00000F020000}"/>
    <cellStyle name="Normal 30" xfId="528" xr:uid="{00000000-0005-0000-0000-000010020000}"/>
    <cellStyle name="Normal 30 2" xfId="529" xr:uid="{00000000-0005-0000-0000-000011020000}"/>
    <cellStyle name="Normal 31" xfId="530" xr:uid="{00000000-0005-0000-0000-000012020000}"/>
    <cellStyle name="Normal 31 2" xfId="531" xr:uid="{00000000-0005-0000-0000-000013020000}"/>
    <cellStyle name="Normal 32" xfId="532" xr:uid="{00000000-0005-0000-0000-000014020000}"/>
    <cellStyle name="Normal 32 2" xfId="533" xr:uid="{00000000-0005-0000-0000-000015020000}"/>
    <cellStyle name="Normal 33" xfId="534" xr:uid="{00000000-0005-0000-0000-000016020000}"/>
    <cellStyle name="Normal 33 2" xfId="535" xr:uid="{00000000-0005-0000-0000-000017020000}"/>
    <cellStyle name="Normal 34" xfId="536" xr:uid="{00000000-0005-0000-0000-000018020000}"/>
    <cellStyle name="Normal 35" xfId="537" xr:uid="{00000000-0005-0000-0000-000019020000}"/>
    <cellStyle name="Normal 36" xfId="538" xr:uid="{00000000-0005-0000-0000-00001A020000}"/>
    <cellStyle name="Normal 37" xfId="539" xr:uid="{00000000-0005-0000-0000-00001B020000}"/>
    <cellStyle name="Normal 38" xfId="540" xr:uid="{00000000-0005-0000-0000-00001C020000}"/>
    <cellStyle name="Normal 39" xfId="541" xr:uid="{00000000-0005-0000-0000-00001D020000}"/>
    <cellStyle name="Normal 4" xfId="542" xr:uid="{00000000-0005-0000-0000-00001E020000}"/>
    <cellStyle name="Normal 4 2" xfId="543" xr:uid="{00000000-0005-0000-0000-00001F020000}"/>
    <cellStyle name="Normal 4 2 2" xfId="544" xr:uid="{00000000-0005-0000-0000-000020020000}"/>
    <cellStyle name="Normal 4 3" xfId="545" xr:uid="{00000000-0005-0000-0000-000021020000}"/>
    <cellStyle name="Normal 4 3 2" xfId="546" xr:uid="{00000000-0005-0000-0000-000022020000}"/>
    <cellStyle name="Normal 4 4" xfId="547" xr:uid="{00000000-0005-0000-0000-000023020000}"/>
    <cellStyle name="Normal 4 5" xfId="548" xr:uid="{00000000-0005-0000-0000-000024020000}"/>
    <cellStyle name="Normal 40" xfId="549" xr:uid="{00000000-0005-0000-0000-000025020000}"/>
    <cellStyle name="Normal 41" xfId="550" xr:uid="{00000000-0005-0000-0000-000026020000}"/>
    <cellStyle name="Normal 42" xfId="551" xr:uid="{00000000-0005-0000-0000-000027020000}"/>
    <cellStyle name="Normal 43" xfId="552" xr:uid="{00000000-0005-0000-0000-000028020000}"/>
    <cellStyle name="Normal 44" xfId="553" xr:uid="{00000000-0005-0000-0000-000029020000}"/>
    <cellStyle name="Normal 45" xfId="554" xr:uid="{00000000-0005-0000-0000-00002A020000}"/>
    <cellStyle name="Normal 46" xfId="555" xr:uid="{00000000-0005-0000-0000-00002B020000}"/>
    <cellStyle name="Normal 47" xfId="556" xr:uid="{00000000-0005-0000-0000-00002C020000}"/>
    <cellStyle name="Normal 5" xfId="557" xr:uid="{00000000-0005-0000-0000-00002D020000}"/>
    <cellStyle name="Normal 5 2" xfId="558" xr:uid="{00000000-0005-0000-0000-00002E020000}"/>
    <cellStyle name="Normal 5 2 2" xfId="559" xr:uid="{00000000-0005-0000-0000-00002F020000}"/>
    <cellStyle name="Normal 5 2 2 2" xfId="560" xr:uid="{00000000-0005-0000-0000-000030020000}"/>
    <cellStyle name="Normal 5 2 3" xfId="561" xr:uid="{00000000-0005-0000-0000-000031020000}"/>
    <cellStyle name="Normal 5 3" xfId="562" xr:uid="{00000000-0005-0000-0000-000032020000}"/>
    <cellStyle name="Normal 6" xfId="563" xr:uid="{00000000-0005-0000-0000-000033020000}"/>
    <cellStyle name="Normal 6 2" xfId="564" xr:uid="{00000000-0005-0000-0000-000034020000}"/>
    <cellStyle name="Normal 6 2 2" xfId="565" xr:uid="{00000000-0005-0000-0000-000035020000}"/>
    <cellStyle name="Normal 6 2 2 2" xfId="566" xr:uid="{00000000-0005-0000-0000-000036020000}"/>
    <cellStyle name="Normal 6 2 3" xfId="567" xr:uid="{00000000-0005-0000-0000-000037020000}"/>
    <cellStyle name="Normal 6 3" xfId="568" xr:uid="{00000000-0005-0000-0000-000038020000}"/>
    <cellStyle name="Normal 7" xfId="569" xr:uid="{00000000-0005-0000-0000-000039020000}"/>
    <cellStyle name="Normal 7 2" xfId="570" xr:uid="{00000000-0005-0000-0000-00003A020000}"/>
    <cellStyle name="Normal 7 3" xfId="571" xr:uid="{00000000-0005-0000-0000-00003B020000}"/>
    <cellStyle name="Normal 7 4" xfId="572" xr:uid="{00000000-0005-0000-0000-00003C020000}"/>
    <cellStyle name="Normal 7 5" xfId="573" xr:uid="{00000000-0005-0000-0000-00003D020000}"/>
    <cellStyle name="Normal 7_CRU PROC" xfId="574" xr:uid="{00000000-0005-0000-0000-00003E020000}"/>
    <cellStyle name="Normal 8" xfId="575" xr:uid="{00000000-0005-0000-0000-00003F020000}"/>
    <cellStyle name="Normal 8 2" xfId="576" xr:uid="{00000000-0005-0000-0000-000040020000}"/>
    <cellStyle name="Normal 8 2 2" xfId="577" xr:uid="{00000000-0005-0000-0000-000041020000}"/>
    <cellStyle name="Normal 8 3" xfId="578" xr:uid="{00000000-0005-0000-0000-000042020000}"/>
    <cellStyle name="Normal 8 4" xfId="579" xr:uid="{00000000-0005-0000-0000-000043020000}"/>
    <cellStyle name="Normal 8 5" xfId="580" xr:uid="{00000000-0005-0000-0000-000044020000}"/>
    <cellStyle name="Normal 8 6" xfId="581" xr:uid="{00000000-0005-0000-0000-000045020000}"/>
    <cellStyle name="Normal 8_CRU PROC" xfId="582" xr:uid="{00000000-0005-0000-0000-000046020000}"/>
    <cellStyle name="Normal 9" xfId="583" xr:uid="{00000000-0005-0000-0000-000047020000}"/>
    <cellStyle name="Normal 9 2" xfId="584" xr:uid="{00000000-0005-0000-0000-000048020000}"/>
    <cellStyle name="Note 2" xfId="585" xr:uid="{00000000-0005-0000-0000-000049020000}"/>
    <cellStyle name="Note 2 2" xfId="586" xr:uid="{00000000-0005-0000-0000-00004A020000}"/>
    <cellStyle name="Note 2 3" xfId="587" xr:uid="{00000000-0005-0000-0000-00004B020000}"/>
    <cellStyle name="Note 2 4" xfId="588" xr:uid="{00000000-0005-0000-0000-00004C020000}"/>
    <cellStyle name="Note 3" xfId="589" xr:uid="{00000000-0005-0000-0000-00004D020000}"/>
    <cellStyle name="Note 3 2" xfId="590" xr:uid="{00000000-0005-0000-0000-00004E020000}"/>
    <cellStyle name="Note 3 3" xfId="591" xr:uid="{00000000-0005-0000-0000-00004F020000}"/>
    <cellStyle name="Note 4" xfId="592" xr:uid="{00000000-0005-0000-0000-000050020000}"/>
    <cellStyle name="Note 4 2" xfId="593" xr:uid="{00000000-0005-0000-0000-000051020000}"/>
    <cellStyle name="Note 4 3" xfId="594" xr:uid="{00000000-0005-0000-0000-000052020000}"/>
    <cellStyle name="Note 5" xfId="595" xr:uid="{00000000-0005-0000-0000-000053020000}"/>
    <cellStyle name="Output 2" xfId="596" xr:uid="{00000000-0005-0000-0000-000054020000}"/>
    <cellStyle name="Output 2 2" xfId="597" xr:uid="{00000000-0005-0000-0000-000055020000}"/>
    <cellStyle name="Output 2 3" xfId="598" xr:uid="{00000000-0005-0000-0000-000056020000}"/>
    <cellStyle name="Output 3" xfId="599" xr:uid="{00000000-0005-0000-0000-000057020000}"/>
    <cellStyle name="Output 4" xfId="600" xr:uid="{00000000-0005-0000-0000-000058020000}"/>
    <cellStyle name="Output 5" xfId="601" xr:uid="{00000000-0005-0000-0000-000059020000}"/>
    <cellStyle name="P $,(0)" xfId="602" xr:uid="{00000000-0005-0000-0000-00005A020000}"/>
    <cellStyle name="Percent [2]" xfId="603" xr:uid="{00000000-0005-0000-0000-00005B020000}"/>
    <cellStyle name="Percent [2] 2" xfId="604" xr:uid="{00000000-0005-0000-0000-00005C020000}"/>
    <cellStyle name="Percent [2] 2 2" xfId="605" xr:uid="{00000000-0005-0000-0000-00005D020000}"/>
    <cellStyle name="Percent [2] 3" xfId="606" xr:uid="{00000000-0005-0000-0000-00005E020000}"/>
    <cellStyle name="Percent 10" xfId="607" xr:uid="{00000000-0005-0000-0000-00005F020000}"/>
    <cellStyle name="Percent 10 2" xfId="608" xr:uid="{00000000-0005-0000-0000-000060020000}"/>
    <cellStyle name="Percent 10 2 2" xfId="609" xr:uid="{00000000-0005-0000-0000-000061020000}"/>
    <cellStyle name="Percent 10 2 2 2" xfId="610" xr:uid="{00000000-0005-0000-0000-000062020000}"/>
    <cellStyle name="Percent 11" xfId="611" xr:uid="{00000000-0005-0000-0000-000063020000}"/>
    <cellStyle name="Percent 12" xfId="612" xr:uid="{00000000-0005-0000-0000-000064020000}"/>
    <cellStyle name="Percent 12 2" xfId="613" xr:uid="{00000000-0005-0000-0000-000065020000}"/>
    <cellStyle name="Percent 12 3" xfId="614" xr:uid="{00000000-0005-0000-0000-000066020000}"/>
    <cellStyle name="Percent 13" xfId="615" xr:uid="{00000000-0005-0000-0000-000067020000}"/>
    <cellStyle name="Percent 14" xfId="616" xr:uid="{00000000-0005-0000-0000-000068020000}"/>
    <cellStyle name="Percent 15" xfId="617" xr:uid="{00000000-0005-0000-0000-000069020000}"/>
    <cellStyle name="Percent 16" xfId="618" xr:uid="{00000000-0005-0000-0000-00006A020000}"/>
    <cellStyle name="Percent 17" xfId="619" xr:uid="{00000000-0005-0000-0000-00006B020000}"/>
    <cellStyle name="Percent 18" xfId="620" xr:uid="{00000000-0005-0000-0000-00006C020000}"/>
    <cellStyle name="Percent 19" xfId="621" xr:uid="{00000000-0005-0000-0000-00006D020000}"/>
    <cellStyle name="Percent 2" xfId="622" xr:uid="{00000000-0005-0000-0000-00006E020000}"/>
    <cellStyle name="Percent 2 2" xfId="623" xr:uid="{00000000-0005-0000-0000-00006F020000}"/>
    <cellStyle name="Percent 2 2 2" xfId="624" xr:uid="{00000000-0005-0000-0000-000070020000}"/>
    <cellStyle name="Percent 20" xfId="625" xr:uid="{00000000-0005-0000-0000-000071020000}"/>
    <cellStyle name="Percent 21" xfId="626" xr:uid="{00000000-0005-0000-0000-000072020000}"/>
    <cellStyle name="Percent 22" xfId="627" xr:uid="{00000000-0005-0000-0000-000073020000}"/>
    <cellStyle name="Percent 23" xfId="628" xr:uid="{00000000-0005-0000-0000-000074020000}"/>
    <cellStyle name="Percent 24" xfId="629" xr:uid="{00000000-0005-0000-0000-000075020000}"/>
    <cellStyle name="Percent 25" xfId="630" xr:uid="{00000000-0005-0000-0000-000076020000}"/>
    <cellStyle name="Percent 26" xfId="631" xr:uid="{00000000-0005-0000-0000-000077020000}"/>
    <cellStyle name="Percent 27" xfId="632" xr:uid="{00000000-0005-0000-0000-000078020000}"/>
    <cellStyle name="Percent 28" xfId="633" xr:uid="{00000000-0005-0000-0000-000079020000}"/>
    <cellStyle name="Percent 3" xfId="634" xr:uid="{00000000-0005-0000-0000-00007A020000}"/>
    <cellStyle name="Percent 3 2" xfId="635" xr:uid="{00000000-0005-0000-0000-00007B020000}"/>
    <cellStyle name="Percent 3 2 2" xfId="636" xr:uid="{00000000-0005-0000-0000-00007C020000}"/>
    <cellStyle name="Percent 3 2 2 2" xfId="637" xr:uid="{00000000-0005-0000-0000-00007D020000}"/>
    <cellStyle name="Percent 3 2 2 2 2" xfId="638" xr:uid="{00000000-0005-0000-0000-00007E020000}"/>
    <cellStyle name="Percent 3 2 3" xfId="639" xr:uid="{00000000-0005-0000-0000-00007F020000}"/>
    <cellStyle name="Percent 3 3" xfId="640" xr:uid="{00000000-0005-0000-0000-000080020000}"/>
    <cellStyle name="Percent 3 4" xfId="641" xr:uid="{00000000-0005-0000-0000-000081020000}"/>
    <cellStyle name="Percent 4" xfId="642" xr:uid="{00000000-0005-0000-0000-000082020000}"/>
    <cellStyle name="Percent 4 2" xfId="643" xr:uid="{00000000-0005-0000-0000-000083020000}"/>
    <cellStyle name="Percent 4 3" xfId="644" xr:uid="{00000000-0005-0000-0000-000084020000}"/>
    <cellStyle name="Percent 4 4" xfId="645" xr:uid="{00000000-0005-0000-0000-000085020000}"/>
    <cellStyle name="Percent 5" xfId="646" xr:uid="{00000000-0005-0000-0000-000086020000}"/>
    <cellStyle name="Percent 5 2" xfId="647" xr:uid="{00000000-0005-0000-0000-000087020000}"/>
    <cellStyle name="Percent 5 3" xfId="648" xr:uid="{00000000-0005-0000-0000-000088020000}"/>
    <cellStyle name="Percent 5 4" xfId="649" xr:uid="{00000000-0005-0000-0000-000089020000}"/>
    <cellStyle name="Percent 6" xfId="650" xr:uid="{00000000-0005-0000-0000-00008A020000}"/>
    <cellStyle name="Percent 6 2" xfId="651" xr:uid="{00000000-0005-0000-0000-00008B020000}"/>
    <cellStyle name="Percent 6 3" xfId="652" xr:uid="{00000000-0005-0000-0000-00008C020000}"/>
    <cellStyle name="Percent 7" xfId="653" xr:uid="{00000000-0005-0000-0000-00008D020000}"/>
    <cellStyle name="Percent 7 2" xfId="654" xr:uid="{00000000-0005-0000-0000-00008E020000}"/>
    <cellStyle name="Percent 7 3" xfId="655" xr:uid="{00000000-0005-0000-0000-00008F020000}"/>
    <cellStyle name="Percent 8" xfId="656" xr:uid="{00000000-0005-0000-0000-000090020000}"/>
    <cellStyle name="Percent 8 2" xfId="657" xr:uid="{00000000-0005-0000-0000-000091020000}"/>
    <cellStyle name="Percent 8 3" xfId="658" xr:uid="{00000000-0005-0000-0000-000092020000}"/>
    <cellStyle name="Percent 9" xfId="659" xr:uid="{00000000-0005-0000-0000-000093020000}"/>
    <cellStyle name="Percent 9 2" xfId="660" xr:uid="{00000000-0005-0000-0000-000094020000}"/>
    <cellStyle name="Percent 9 3" xfId="661" xr:uid="{00000000-0005-0000-0000-000095020000}"/>
    <cellStyle name="Prot $,(0)" xfId="662" xr:uid="{00000000-0005-0000-0000-000096020000}"/>
    <cellStyle name="Prot Fixed (1)" xfId="663" xr:uid="{00000000-0005-0000-0000-000097020000}"/>
    <cellStyle name="Prot, (0)" xfId="664" xr:uid="{00000000-0005-0000-0000-000098020000}"/>
    <cellStyle name="Prot, Fixed (2)" xfId="665" xr:uid="{00000000-0005-0000-0000-000099020000}"/>
    <cellStyle name="RevList" xfId="666" xr:uid="{00000000-0005-0000-0000-00009A020000}"/>
    <cellStyle name="RevList 2" xfId="667" xr:uid="{00000000-0005-0000-0000-00009B020000}"/>
    <cellStyle name="SAPBEXaggData" xfId="668" xr:uid="{00000000-0005-0000-0000-00009C020000}"/>
    <cellStyle name="SAPBEXaggDataEmph" xfId="669" xr:uid="{00000000-0005-0000-0000-00009D020000}"/>
    <cellStyle name="SAPBEXaggItem" xfId="670" xr:uid="{00000000-0005-0000-0000-00009E020000}"/>
    <cellStyle name="SAPBEXaggItemX" xfId="671" xr:uid="{00000000-0005-0000-0000-00009F020000}"/>
    <cellStyle name="SAPBEXchaText" xfId="672" xr:uid="{00000000-0005-0000-0000-0000A0020000}"/>
    <cellStyle name="SAPBEXexcBad7" xfId="673" xr:uid="{00000000-0005-0000-0000-0000A1020000}"/>
    <cellStyle name="SAPBEXexcBad8" xfId="674" xr:uid="{00000000-0005-0000-0000-0000A2020000}"/>
    <cellStyle name="SAPBEXexcBad9" xfId="675" xr:uid="{00000000-0005-0000-0000-0000A3020000}"/>
    <cellStyle name="SAPBEXexcCritical4" xfId="676" xr:uid="{00000000-0005-0000-0000-0000A4020000}"/>
    <cellStyle name="SAPBEXexcCritical5" xfId="677" xr:uid="{00000000-0005-0000-0000-0000A5020000}"/>
    <cellStyle name="SAPBEXexcCritical6" xfId="678" xr:uid="{00000000-0005-0000-0000-0000A6020000}"/>
    <cellStyle name="SAPBEXexcGood1" xfId="679" xr:uid="{00000000-0005-0000-0000-0000A7020000}"/>
    <cellStyle name="SAPBEXexcGood2" xfId="680" xr:uid="{00000000-0005-0000-0000-0000A8020000}"/>
    <cellStyle name="SAPBEXexcGood3" xfId="681" xr:uid="{00000000-0005-0000-0000-0000A9020000}"/>
    <cellStyle name="SAPBEXfilterDrill" xfId="682" xr:uid="{00000000-0005-0000-0000-0000AA020000}"/>
    <cellStyle name="SAPBEXfilterItem" xfId="683" xr:uid="{00000000-0005-0000-0000-0000AB020000}"/>
    <cellStyle name="SAPBEXfilterText" xfId="684" xr:uid="{00000000-0005-0000-0000-0000AC020000}"/>
    <cellStyle name="SAPBEXformats" xfId="685" xr:uid="{00000000-0005-0000-0000-0000AD020000}"/>
    <cellStyle name="SAPBEXheaderItem" xfId="686" xr:uid="{00000000-0005-0000-0000-0000AE020000}"/>
    <cellStyle name="SAPBEXheaderText" xfId="687" xr:uid="{00000000-0005-0000-0000-0000AF020000}"/>
    <cellStyle name="SAPBEXHLevel0" xfId="688" xr:uid="{00000000-0005-0000-0000-0000B0020000}"/>
    <cellStyle name="SAPBEXHLevel0X" xfId="689" xr:uid="{00000000-0005-0000-0000-0000B1020000}"/>
    <cellStyle name="SAPBEXHLevel1" xfId="690" xr:uid="{00000000-0005-0000-0000-0000B2020000}"/>
    <cellStyle name="SAPBEXHLevel1X" xfId="691" xr:uid="{00000000-0005-0000-0000-0000B3020000}"/>
    <cellStyle name="SAPBEXHLevel2" xfId="692" xr:uid="{00000000-0005-0000-0000-0000B4020000}"/>
    <cellStyle name="SAPBEXHLevel2X" xfId="693" xr:uid="{00000000-0005-0000-0000-0000B5020000}"/>
    <cellStyle name="SAPBEXHLevel3" xfId="694" xr:uid="{00000000-0005-0000-0000-0000B6020000}"/>
    <cellStyle name="SAPBEXHLevel3X" xfId="695" xr:uid="{00000000-0005-0000-0000-0000B7020000}"/>
    <cellStyle name="SAPBEXinputData" xfId="696" xr:uid="{00000000-0005-0000-0000-0000B8020000}"/>
    <cellStyle name="SAPBEXItemHeader" xfId="697" xr:uid="{00000000-0005-0000-0000-0000B9020000}"/>
    <cellStyle name="SAPBEXresData" xfId="698" xr:uid="{00000000-0005-0000-0000-0000BA020000}"/>
    <cellStyle name="SAPBEXresDataEmph" xfId="699" xr:uid="{00000000-0005-0000-0000-0000BB020000}"/>
    <cellStyle name="SAPBEXresItem" xfId="700" xr:uid="{00000000-0005-0000-0000-0000BC020000}"/>
    <cellStyle name="SAPBEXresItemX" xfId="701" xr:uid="{00000000-0005-0000-0000-0000BD020000}"/>
    <cellStyle name="SAPBEXstdData" xfId="702" xr:uid="{00000000-0005-0000-0000-0000BE020000}"/>
    <cellStyle name="SAPBEXstdDataEmph" xfId="703" xr:uid="{00000000-0005-0000-0000-0000BF020000}"/>
    <cellStyle name="SAPBEXstdItem" xfId="704" xr:uid="{00000000-0005-0000-0000-0000C0020000}"/>
    <cellStyle name="SAPBEXstdItemX" xfId="705" xr:uid="{00000000-0005-0000-0000-0000C1020000}"/>
    <cellStyle name="SAPBEXtitle" xfId="706" xr:uid="{00000000-0005-0000-0000-0000C2020000}"/>
    <cellStyle name="SAPBEXunassignedItem" xfId="707" xr:uid="{00000000-0005-0000-0000-0000C3020000}"/>
    <cellStyle name="SAPBEXundefined" xfId="708" xr:uid="{00000000-0005-0000-0000-0000C4020000}"/>
    <cellStyle name="Sheet Title" xfId="709" xr:uid="{00000000-0005-0000-0000-0000C5020000}"/>
    <cellStyle name="style" xfId="710" xr:uid="{00000000-0005-0000-0000-0000C6020000}"/>
    <cellStyle name="Style 1" xfId="711" xr:uid="{00000000-0005-0000-0000-0000C7020000}"/>
    <cellStyle name="style1" xfId="712" xr:uid="{00000000-0005-0000-0000-0000C8020000}"/>
    <cellStyle name="style2" xfId="713" xr:uid="{00000000-0005-0000-0000-0000C9020000}"/>
    <cellStyle name="Subtotal" xfId="714" xr:uid="{00000000-0005-0000-0000-0000CA020000}"/>
    <cellStyle name="þ_x001d_ð &amp;ý&amp;†ýG_x0008_ X_x000a__x0007__x0001__x0001_" xfId="715" xr:uid="{00000000-0005-0000-0000-0000CB020000}"/>
    <cellStyle name="þ_x001d_ð &amp;ý&amp;†ýG_x0008_ X_x000a__x0007__x0001__x0001_ 2" xfId="716" xr:uid="{00000000-0005-0000-0000-0000CC020000}"/>
    <cellStyle name="þ_x001d_ð &amp;ý&amp;†ýG_x0008_ X_x000a__x0007__x0001__x0001_ 2 2" xfId="717" xr:uid="{00000000-0005-0000-0000-0000CD020000}"/>
    <cellStyle name="þ_x001d_ð &amp;ý&amp;†ýG_x0008_ X_x000a__x0007__x0001__x0001_ 3" xfId="718" xr:uid="{00000000-0005-0000-0000-0000CE020000}"/>
    <cellStyle name="þ_x001d_ð &amp;ý&amp;†ýG_x0008__x0009_X_x000a__x0007__x0001__x0001_" xfId="719" xr:uid="{00000000-0005-0000-0000-0000CF020000}"/>
    <cellStyle name="þ_x001d_ð &amp;ý&amp;†ýG_x0008__x0009_X_x000a__x0007__x0001__x0001_ 2" xfId="720" xr:uid="{00000000-0005-0000-0000-0000D0020000}"/>
    <cellStyle name="þ_x001d_ð&quot;_x000c_Býò_x000c_5ýU_x0001_e_x0005_¹,_x0007__x0001__x0001_" xfId="721" xr:uid="{00000000-0005-0000-0000-0000D1020000}"/>
    <cellStyle name="þ_x001d_ð&quot;_x000c_Býò_x000c_5ýU_x0001_e_x0005_¹,_x0007__x0001__x0001_ 2" xfId="722" xr:uid="{00000000-0005-0000-0000-0000D2020000}"/>
    <cellStyle name="þ_x001d_ð&quot;_x000c_Býò_x000c_5ýU_x0001_e_x0005_¹,_x0007__x0001__x0001_ 2 2" xfId="723" xr:uid="{00000000-0005-0000-0000-0000D3020000}"/>
    <cellStyle name="þ_x001d_ð&quot;_x000c_Býò_x000c_5ýU_x0001_e_x0005_¹,_x0007__x0001__x0001_ 3" xfId="724" xr:uid="{00000000-0005-0000-0000-0000D4020000}"/>
    <cellStyle name="Title 2" xfId="725" xr:uid="{00000000-0005-0000-0000-0000D5020000}"/>
    <cellStyle name="Title 2 2" xfId="726" xr:uid="{00000000-0005-0000-0000-0000D6020000}"/>
    <cellStyle name="Title 3" xfId="727" xr:uid="{00000000-0005-0000-0000-0000D7020000}"/>
    <cellStyle name="Title 4" xfId="728" xr:uid="{00000000-0005-0000-0000-0000D8020000}"/>
    <cellStyle name="Title 5" xfId="729" xr:uid="{00000000-0005-0000-0000-0000D9020000}"/>
    <cellStyle name="Total 2" xfId="730" xr:uid="{00000000-0005-0000-0000-0000DA020000}"/>
    <cellStyle name="Total 2 2" xfId="731" xr:uid="{00000000-0005-0000-0000-0000DB020000}"/>
    <cellStyle name="Total 2 3" xfId="732" xr:uid="{00000000-0005-0000-0000-0000DC020000}"/>
    <cellStyle name="Total 3" xfId="733" xr:uid="{00000000-0005-0000-0000-0000DD020000}"/>
    <cellStyle name="Total 4" xfId="734" xr:uid="{00000000-0005-0000-0000-0000DE020000}"/>
    <cellStyle name="Unp $,(2)" xfId="735" xr:uid="{00000000-0005-0000-0000-0000DF020000}"/>
    <cellStyle name="Unp Comma [0]" xfId="736" xr:uid="{00000000-0005-0000-0000-0000E0020000}"/>
    <cellStyle name="Unp comment" xfId="737" xr:uid="{00000000-0005-0000-0000-0000E1020000}"/>
    <cellStyle name="Unp Fixed (1)" xfId="738" xr:uid="{00000000-0005-0000-0000-0000E2020000}"/>
    <cellStyle name="Unp Fixed (2)" xfId="739" xr:uid="{00000000-0005-0000-0000-0000E3020000}"/>
    <cellStyle name="Unprotected" xfId="740" xr:uid="{00000000-0005-0000-0000-0000E4020000}"/>
    <cellStyle name="Warning Text 2" xfId="741" xr:uid="{00000000-0005-0000-0000-0000E5020000}"/>
    <cellStyle name="Warning Text 2 2" xfId="742" xr:uid="{00000000-0005-0000-0000-0000E6020000}"/>
    <cellStyle name="Warning Text 2 3" xfId="743" xr:uid="{00000000-0005-0000-0000-0000E7020000}"/>
    <cellStyle name="Warning Text 3" xfId="744" xr:uid="{00000000-0005-0000-0000-0000E8020000}"/>
    <cellStyle name="Warning Text 4" xfId="745" xr:uid="{00000000-0005-0000-0000-0000E9020000}"/>
    <cellStyle name="Warning Text 5" xfId="746" xr:uid="{00000000-0005-0000-0000-0000EA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638175</xdr:colOff>
      <xdr:row>3</xdr:row>
      <xdr:rowOff>38100</xdr:rowOff>
    </xdr:to>
    <xdr:pic>
      <xdr:nvPicPr>
        <xdr:cNvPr id="2179" name="Picture 1">
          <a:extLst>
            <a:ext uri="{FF2B5EF4-FFF2-40B4-BE49-F238E27FC236}">
              <a16:creationId xmlns:a16="http://schemas.microsoft.com/office/drawing/2014/main" id="{8DA4C841-47B5-42BC-6731-04CAF18B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81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685800</xdr:colOff>
      <xdr:row>3</xdr:row>
      <xdr:rowOff>152400</xdr:rowOff>
    </xdr:to>
    <xdr:pic>
      <xdr:nvPicPr>
        <xdr:cNvPr id="1156" name="Picture 1">
          <a:extLst>
            <a:ext uri="{FF2B5EF4-FFF2-40B4-BE49-F238E27FC236}">
              <a16:creationId xmlns:a16="http://schemas.microsoft.com/office/drawing/2014/main" id="{AC37DDB3-4BF8-E796-E9F9-79F081AD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381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685800</xdr:colOff>
      <xdr:row>3</xdr:row>
      <xdr:rowOff>28575</xdr:rowOff>
    </xdr:to>
    <xdr:pic>
      <xdr:nvPicPr>
        <xdr:cNvPr id="6258" name="Picture 1">
          <a:extLst>
            <a:ext uri="{FF2B5EF4-FFF2-40B4-BE49-F238E27FC236}">
              <a16:creationId xmlns:a16="http://schemas.microsoft.com/office/drawing/2014/main" id="{F6C0A913-D73D-1A15-D18A-403A5E09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381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762000</xdr:colOff>
      <xdr:row>3</xdr:row>
      <xdr:rowOff>47625</xdr:rowOff>
    </xdr:to>
    <xdr:pic>
      <xdr:nvPicPr>
        <xdr:cNvPr id="5245" name="Picture 2">
          <a:extLst>
            <a:ext uri="{FF2B5EF4-FFF2-40B4-BE49-F238E27FC236}">
              <a16:creationId xmlns:a16="http://schemas.microsoft.com/office/drawing/2014/main" id="{E78FAEBF-A1FE-A5F9-8BDB-63068C37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657225</xdr:colOff>
      <xdr:row>3</xdr:row>
      <xdr:rowOff>47625</xdr:rowOff>
    </xdr:to>
    <xdr:pic>
      <xdr:nvPicPr>
        <xdr:cNvPr id="4222" name="Picture 1">
          <a:extLst>
            <a:ext uri="{FF2B5EF4-FFF2-40B4-BE49-F238E27FC236}">
              <a16:creationId xmlns:a16="http://schemas.microsoft.com/office/drawing/2014/main" id="{190725BD-1E93-955A-718C-78F7EE8E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9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647700</xdr:colOff>
      <xdr:row>3</xdr:row>
      <xdr:rowOff>47625</xdr:rowOff>
    </xdr:to>
    <xdr:pic>
      <xdr:nvPicPr>
        <xdr:cNvPr id="3199" name="Picture 1">
          <a:extLst>
            <a:ext uri="{FF2B5EF4-FFF2-40B4-BE49-F238E27FC236}">
              <a16:creationId xmlns:a16="http://schemas.microsoft.com/office/drawing/2014/main" id="{5B66F9F3-4B0D-0311-6F59-B3909A137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00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D72DE-AB1B-4545-9043-D6E5072A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14E23-F6C7-4510-89EB-024D5B9F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4347" name="Picture 1">
          <a:extLst>
            <a:ext uri="{FF2B5EF4-FFF2-40B4-BE49-F238E27FC236}">
              <a16:creationId xmlns:a16="http://schemas.microsoft.com/office/drawing/2014/main" id="{045373E3-5398-978B-7FA9-42B9B2AD9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142875</xdr:rowOff>
    </xdr:to>
    <xdr:pic>
      <xdr:nvPicPr>
        <xdr:cNvPr id="13327" name="Picture 1">
          <a:extLst>
            <a:ext uri="{FF2B5EF4-FFF2-40B4-BE49-F238E27FC236}">
              <a16:creationId xmlns:a16="http://schemas.microsoft.com/office/drawing/2014/main" id="{42D74EC6-AB71-5026-B125-709054B5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142875</xdr:rowOff>
    </xdr:to>
    <xdr:pic>
      <xdr:nvPicPr>
        <xdr:cNvPr id="12320" name="Picture 1">
          <a:extLst>
            <a:ext uri="{FF2B5EF4-FFF2-40B4-BE49-F238E27FC236}">
              <a16:creationId xmlns:a16="http://schemas.microsoft.com/office/drawing/2014/main" id="{42628EA0-F050-0363-C84F-AEFD53DF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1322" name="Picture 1">
          <a:extLst>
            <a:ext uri="{FF2B5EF4-FFF2-40B4-BE49-F238E27FC236}">
              <a16:creationId xmlns:a16="http://schemas.microsoft.com/office/drawing/2014/main" id="{F01CDDBE-E300-BE23-2A4A-7D2691584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38100</xdr:rowOff>
    </xdr:from>
    <xdr:to>
      <xdr:col>2</xdr:col>
      <xdr:colOff>762000</xdr:colOff>
      <xdr:row>3</xdr:row>
      <xdr:rowOff>152400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37E9E872-94DD-3E52-D4B3-EB918C2E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38100</xdr:rowOff>
    </xdr:from>
    <xdr:to>
      <xdr:col>2</xdr:col>
      <xdr:colOff>762000</xdr:colOff>
      <xdr:row>3</xdr:row>
      <xdr:rowOff>152400</xdr:rowOff>
    </xdr:to>
    <xdr:pic>
      <xdr:nvPicPr>
        <xdr:cNvPr id="9293" name="Picture 1">
          <a:extLst>
            <a:ext uri="{FF2B5EF4-FFF2-40B4-BE49-F238E27FC236}">
              <a16:creationId xmlns:a16="http://schemas.microsoft.com/office/drawing/2014/main" id="{81B053E4-C4A8-AD92-53A4-A748B4366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2"/>
  <sheetViews>
    <sheetView zoomScale="70" zoomScaleNormal="70" workbookViewId="0">
      <selection activeCell="AA38" sqref="AA38"/>
    </sheetView>
  </sheetViews>
  <sheetFormatPr defaultColWidth="28.77734375" defaultRowHeight="13.8"/>
  <cols>
    <col min="1" max="1" width="37" style="17" customWidth="1"/>
    <col min="2" max="18" width="12.77734375" style="13" customWidth="1"/>
    <col min="19" max="19" width="14.21875" style="13" bestFit="1" customWidth="1"/>
    <col min="20" max="20" width="15" style="13" bestFit="1" customWidth="1"/>
    <col min="21" max="21" width="12.21875" style="13" bestFit="1" customWidth="1"/>
    <col min="22" max="22" width="14.77734375" style="13" customWidth="1"/>
    <col min="23" max="23" width="15.5546875" style="13" bestFit="1" customWidth="1"/>
    <col min="24" max="24" width="13" style="13" customWidth="1"/>
    <col min="25" max="25" width="15.21875" style="13" bestFit="1" customWidth="1"/>
    <col min="26" max="27" width="15.21875" style="13" customWidth="1"/>
    <col min="28" max="33" width="8.77734375" style="13" customWidth="1"/>
    <col min="34" max="34" width="9.5546875" style="13" bestFit="1" customWidth="1"/>
    <col min="35" max="246" width="8.77734375" style="13" customWidth="1"/>
    <col min="247" max="247" width="28.77734375" style="13" bestFit="1"/>
    <col min="248" max="16384" width="28.77734375" style="13"/>
  </cols>
  <sheetData>
    <row r="1" spans="1:35">
      <c r="A1" s="12"/>
    </row>
    <row r="2" spans="1:35">
      <c r="A2" s="14"/>
    </row>
    <row r="3" spans="1:35" ht="20.399999999999999">
      <c r="A3" s="13"/>
      <c r="E3" s="23" t="s">
        <v>0</v>
      </c>
    </row>
    <row r="4" spans="1:35" ht="17.399999999999999">
      <c r="A4" s="11"/>
      <c r="E4" s="4"/>
    </row>
    <row r="5" spans="1:35" ht="18">
      <c r="A5" s="116" t="s">
        <v>118</v>
      </c>
      <c r="B5" s="24"/>
      <c r="C5" s="24"/>
      <c r="D5" s="24"/>
      <c r="E5" s="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35">
      <c r="A6" s="175" t="s">
        <v>1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</row>
    <row r="7" spans="1:35" ht="17.399999999999999">
      <c r="A7" s="176" t="s">
        <v>2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</row>
    <row r="8" spans="1:35" s="15" customFormat="1" ht="17.399999999999999">
      <c r="A8" s="169" t="s">
        <v>3</v>
      </c>
      <c r="B8" s="170" t="s">
        <v>4</v>
      </c>
      <c r="C8" s="170" t="s">
        <v>5</v>
      </c>
      <c r="D8" s="170" t="s">
        <v>6</v>
      </c>
      <c r="E8" s="170" t="s">
        <v>7</v>
      </c>
      <c r="F8" s="170" t="s">
        <v>8</v>
      </c>
      <c r="G8" s="170" t="s">
        <v>9</v>
      </c>
      <c r="H8" s="170" t="s">
        <v>10</v>
      </c>
      <c r="I8" s="170" t="s">
        <v>11</v>
      </c>
      <c r="J8" s="170" t="s">
        <v>12</v>
      </c>
      <c r="K8" s="170" t="s">
        <v>13</v>
      </c>
      <c r="L8" s="170" t="s">
        <v>14</v>
      </c>
      <c r="M8" s="170" t="s">
        <v>15</v>
      </c>
      <c r="N8" s="170" t="s">
        <v>16</v>
      </c>
      <c r="O8" s="170" t="s">
        <v>17</v>
      </c>
      <c r="P8" s="170" t="s">
        <v>18</v>
      </c>
      <c r="Q8" s="170" t="s">
        <v>19</v>
      </c>
      <c r="R8" s="170" t="s">
        <v>20</v>
      </c>
      <c r="S8" s="170" t="s">
        <v>21</v>
      </c>
      <c r="T8" s="170" t="str">
        <f>+'PT_Import_Val_2016-17 '!C5</f>
        <v>2016-17</v>
      </c>
      <c r="U8" s="171" t="str">
        <f>'PT_Import_Val_2017-18'!C5</f>
        <v xml:space="preserve">2017-18 </v>
      </c>
      <c r="V8" s="172" t="s">
        <v>22</v>
      </c>
      <c r="W8" s="172" t="s">
        <v>23</v>
      </c>
      <c r="X8" s="172" t="s">
        <v>24</v>
      </c>
      <c r="Y8" s="172" t="s">
        <v>87</v>
      </c>
      <c r="Z8" s="172" t="s">
        <v>58</v>
      </c>
      <c r="AA8" s="172" t="s">
        <v>119</v>
      </c>
    </row>
    <row r="9" spans="1:35" s="83" customFormat="1" ht="15.6">
      <c r="A9" s="133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82"/>
      <c r="P9" s="27"/>
      <c r="Q9" s="27"/>
      <c r="R9" s="27"/>
      <c r="S9" s="27"/>
      <c r="T9" s="27"/>
      <c r="U9" s="27"/>
      <c r="V9" s="129"/>
      <c r="W9" s="27"/>
      <c r="X9" s="27"/>
      <c r="Y9" s="27"/>
      <c r="Z9" s="27"/>
      <c r="AA9" s="27"/>
    </row>
    <row r="10" spans="1:35" s="85" customFormat="1" ht="15.6">
      <c r="A10" s="134" t="s">
        <v>26</v>
      </c>
      <c r="B10" s="29">
        <v>14917</v>
      </c>
      <c r="C10" s="29">
        <v>40028</v>
      </c>
      <c r="D10" s="29">
        <v>65932</v>
      </c>
      <c r="E10" s="29">
        <v>60397</v>
      </c>
      <c r="F10" s="29">
        <v>76195</v>
      </c>
      <c r="G10" s="29">
        <v>83528</v>
      </c>
      <c r="H10" s="29">
        <v>117003</v>
      </c>
      <c r="I10" s="29">
        <v>171702</v>
      </c>
      <c r="J10" s="29">
        <v>219029</v>
      </c>
      <c r="K10" s="29">
        <v>272699</v>
      </c>
      <c r="L10" s="30">
        <v>348304</v>
      </c>
      <c r="M10" s="30">
        <v>375277</v>
      </c>
      <c r="N10" s="30">
        <v>455276.3</v>
      </c>
      <c r="O10" s="31">
        <f>+'PT_IMPORT_VALRS_H 2011-12'!N11</f>
        <v>672219.84215600928</v>
      </c>
      <c r="P10" s="30">
        <f>+'PT_IMPORT_VALRS_H 2012-13 '!N11</f>
        <v>784652.27936349681</v>
      </c>
      <c r="Q10" s="30">
        <f>+'PT_IMPORT_VALRS_H_2013-14'!N11</f>
        <v>864874.77960696293</v>
      </c>
      <c r="R10" s="30">
        <f>+'PT_IMPORT_VALRS_H_2014-15'!N11</f>
        <v>687416.17430431093</v>
      </c>
      <c r="S10" s="30">
        <f>+'PT_IMPORT_VALRS_H_2015-16'!N11</f>
        <v>416578.84504958248</v>
      </c>
      <c r="T10" s="30">
        <f>+'PT_Import_Val_2016-17 '!P10</f>
        <v>470159.31785025244</v>
      </c>
      <c r="U10" s="30">
        <f>'PT_Import_Val_2017-18'!P10</f>
        <v>566450.14806741406</v>
      </c>
      <c r="V10" s="30">
        <f>'PT_Import_Val_2018-19'!N11</f>
        <v>783182.85010636866</v>
      </c>
      <c r="W10" s="30">
        <f>'PT_Import_Val_2019-20'!N11</f>
        <v>717000.97515933088</v>
      </c>
      <c r="X10" s="30">
        <f>'PT_Import_Val_2020-21'!N11</f>
        <v>459778.56921302364</v>
      </c>
      <c r="Y10" s="30">
        <f>'PT_Import_Val_2021-22'!N11</f>
        <v>901262.19197128818</v>
      </c>
      <c r="Z10" s="30">
        <f>'PT_Import_Val_2022-23'!N11</f>
        <v>1260371.8243467701</v>
      </c>
      <c r="AA10" s="30">
        <f>'PT_Import_Val_2023-24'!N11</f>
        <v>1100588.7096847601</v>
      </c>
    </row>
    <row r="11" spans="1:35" s="83" customFormat="1" ht="15.6">
      <c r="A11" s="146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1"/>
      <c r="P11" s="30"/>
      <c r="Q11" s="30"/>
      <c r="R11" s="30"/>
      <c r="S11" s="26"/>
      <c r="T11" s="34"/>
      <c r="U11" s="27"/>
      <c r="V11" s="34"/>
      <c r="W11" s="27"/>
      <c r="X11" s="27"/>
      <c r="Y11" s="27"/>
      <c r="Z11" s="30"/>
      <c r="AA11" s="30"/>
    </row>
    <row r="12" spans="1:35" s="83" customFormat="1" ht="15.6">
      <c r="A12" s="137" t="s">
        <v>28</v>
      </c>
      <c r="B12" s="32">
        <v>1273</v>
      </c>
      <c r="C12" s="32">
        <v>1801</v>
      </c>
      <c r="D12" s="32">
        <v>1332</v>
      </c>
      <c r="E12" s="32">
        <v>810</v>
      </c>
      <c r="F12" s="32">
        <v>1867</v>
      </c>
      <c r="G12" s="32">
        <v>2558</v>
      </c>
      <c r="H12" s="32">
        <v>4413</v>
      </c>
      <c r="I12" s="32">
        <v>7042</v>
      </c>
      <c r="J12" s="32">
        <v>5766</v>
      </c>
      <c r="K12" s="32">
        <v>8700</v>
      </c>
      <c r="L12" s="32">
        <v>8072</v>
      </c>
      <c r="M12" s="32">
        <v>8328.8217729637327</v>
      </c>
      <c r="N12" s="32">
        <v>15888.160885717376</v>
      </c>
      <c r="O12" s="33">
        <f>+'PT_IMPORT_VALRS_H 2011-12'!N13</f>
        <v>27018.53026325598</v>
      </c>
      <c r="P12" s="34">
        <f>+'PT_IMPORT_VALRS_H 2012-13 '!N13</f>
        <v>31674.188395445581</v>
      </c>
      <c r="Q12" s="34">
        <f>+'PT_IMPORT_VALRS_H_2013-14'!N13</f>
        <v>37213.087760340131</v>
      </c>
      <c r="R12" s="34">
        <f>+'PT_IMPORT_VALRS_H_2014-15'!N13</f>
        <v>36570.546765195235</v>
      </c>
      <c r="S12" s="34">
        <f>+'PT_IMPORT_VALRS_H_2015-16'!N13</f>
        <v>25777.839484810323</v>
      </c>
      <c r="T12" s="34">
        <f>+'PT_Import_Val_2016-17 '!P12</f>
        <v>32124.419233184959</v>
      </c>
      <c r="U12" s="34">
        <f>'PT_Import_Val_2017-18'!P12</f>
        <v>37875.197159645286</v>
      </c>
      <c r="V12" s="34">
        <f>'PT_Import_Val_2018-19'!N13</f>
        <v>49939.042847225959</v>
      </c>
      <c r="W12" s="34">
        <f>'PT_Import_Val_2019-20'!N13</f>
        <v>50347.452795969009</v>
      </c>
      <c r="X12" s="34">
        <f>'PT_Import_Val_2020-21'!N13</f>
        <v>53752.458552297823</v>
      </c>
      <c r="Y12" s="34">
        <f>'PT_Import_Val_2021-22'!N13</f>
        <v>91468.397684187716</v>
      </c>
      <c r="Z12" s="34">
        <f>'PT_Import_Val_2022-23'!N13</f>
        <v>107191.16804061661</v>
      </c>
      <c r="AA12" s="34">
        <f>'PT_Import_Val_2023-24'!N13</f>
        <v>87144.123049515809</v>
      </c>
      <c r="AE12" s="166"/>
      <c r="AF12" s="166"/>
      <c r="AG12" s="166"/>
      <c r="AH12" s="166"/>
      <c r="AI12" s="168"/>
    </row>
    <row r="13" spans="1:35" s="83" customFormat="1" ht="15.6">
      <c r="A13" s="137" t="s">
        <v>29</v>
      </c>
      <c r="B13" s="32">
        <v>191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501</v>
      </c>
      <c r="I13" s="32">
        <v>1286</v>
      </c>
      <c r="J13" s="32">
        <v>1326</v>
      </c>
      <c r="K13" s="32">
        <v>1137</v>
      </c>
      <c r="L13" s="32">
        <v>1553</v>
      </c>
      <c r="M13" s="32">
        <v>1264.0710708002139</v>
      </c>
      <c r="N13" s="32">
        <v>6426.6039811212386</v>
      </c>
      <c r="O13" s="33">
        <f>+'PT_IMPORT_VALRS_H 2011-12'!N14</f>
        <v>3311.4822926259999</v>
      </c>
      <c r="P13" s="34">
        <f>+'PT_IMPORT_VALRS_H 2012-13 '!N14</f>
        <v>890.51099290193906</v>
      </c>
      <c r="Q13" s="34">
        <f>+'PT_IMPORT_VALRS_H_2013-14'!N14</f>
        <v>1481.011768741</v>
      </c>
      <c r="R13" s="34">
        <f>+'PT_IMPORT_VALRS_H_2014-15'!N14</f>
        <v>2301.1519241357323</v>
      </c>
      <c r="S13" s="34">
        <f>+'PT_IMPORT_VALRS_H_2015-16'!N14</f>
        <v>4207.4428098190692</v>
      </c>
      <c r="T13" s="34">
        <f>+'PT_Import_Val_2016-17 '!P13</f>
        <v>1617.1460786124987</v>
      </c>
      <c r="U13" s="34">
        <f>'PT_Import_Val_2017-18'!P13</f>
        <v>581.49808516733503</v>
      </c>
      <c r="V13" s="34">
        <f>'PT_Import_Val_2018-19'!N14</f>
        <v>3103.9306337672751</v>
      </c>
      <c r="W13" s="34">
        <f>'PT_Import_Val_2019-20'!N14</f>
        <v>9610.0366858466441</v>
      </c>
      <c r="X13" s="34">
        <f>'PT_Import_Val_2020-21'!N14</f>
        <v>4949.6252367269935</v>
      </c>
      <c r="Y13" s="34">
        <f>'PT_Import_Val_2021-22'!N14</f>
        <v>3894.802988808085</v>
      </c>
      <c r="Z13" s="34">
        <f>'PT_Import_Val_2022-23'!N14</f>
        <v>8846.4553842603164</v>
      </c>
      <c r="AA13" s="34">
        <f>'PT_Import_Val_2023-24'!N14</f>
        <v>5494.1470924790992</v>
      </c>
      <c r="AE13" s="166"/>
      <c r="AF13" s="168"/>
      <c r="AG13" s="166"/>
      <c r="AH13" s="166"/>
      <c r="AI13" s="168"/>
    </row>
    <row r="14" spans="1:35" s="83" customFormat="1" ht="15.6">
      <c r="A14" s="137" t="s">
        <v>30</v>
      </c>
      <c r="B14" s="32">
        <v>1336</v>
      </c>
      <c r="C14" s="32">
        <v>1965</v>
      </c>
      <c r="D14" s="32">
        <v>4106</v>
      </c>
      <c r="E14" s="32">
        <v>3477</v>
      </c>
      <c r="F14" s="32">
        <v>3551</v>
      </c>
      <c r="G14" s="32">
        <v>2884</v>
      </c>
      <c r="H14" s="32">
        <v>4029</v>
      </c>
      <c r="I14" s="32">
        <v>5400</v>
      </c>
      <c r="J14" s="32">
        <v>14277</v>
      </c>
      <c r="K14" s="32">
        <v>18470</v>
      </c>
      <c r="L14" s="32">
        <v>17409</v>
      </c>
      <c r="M14" s="32">
        <v>4942.2383714981024</v>
      </c>
      <c r="N14" s="32">
        <v>6852.9839810355879</v>
      </c>
      <c r="O14" s="33">
        <f>+'PT_IMPORT_VALRS_H 2011-12'!N15</f>
        <v>9827.4364322740003</v>
      </c>
      <c r="P14" s="34">
        <f>+'PT_IMPORT_VALRS_H 2012-13 '!N15</f>
        <v>9272.1132597700016</v>
      </c>
      <c r="Q14" s="34">
        <f>+'PT_IMPORT_VALRS_H_2013-14'!N15</f>
        <v>6044.0834637082107</v>
      </c>
      <c r="R14" s="34">
        <f>+'PT_IMPORT_VALRS_H_2014-15'!N15</f>
        <v>4592.0392241071368</v>
      </c>
      <c r="S14" s="34">
        <f>+'PT_IMPORT_VALRS_H_2015-16'!N15</f>
        <v>9580.6030935215749</v>
      </c>
      <c r="T14" s="34">
        <f>+'PT_Import_Val_2016-17 '!P14</f>
        <v>8373.9485096895933</v>
      </c>
      <c r="U14" s="34">
        <f>'PT_Import_Val_2017-18'!P14</f>
        <v>8161.212494490781</v>
      </c>
      <c r="V14" s="34">
        <f>'PT_Import_Val_2018-19'!N15</f>
        <v>9665.377199422941</v>
      </c>
      <c r="W14" s="34">
        <f>'PT_Import_Val_2019-20'!N15</f>
        <v>6677.7277086820004</v>
      </c>
      <c r="X14" s="34">
        <f>'PT_Import_Val_2020-21'!N15</f>
        <v>3844.0436261505602</v>
      </c>
      <c r="Y14" s="34">
        <f>'PT_Import_Val_2021-22'!N15</f>
        <v>1498.7954844522751</v>
      </c>
      <c r="Z14" s="34">
        <f>'PT_Import_Val_2022-23'!N15</f>
        <v>4781.3313432045015</v>
      </c>
      <c r="AA14" s="34">
        <f>'PT_Import_Val_2023-24'!N15</f>
        <v>6811.2185840199836</v>
      </c>
      <c r="AE14" s="166"/>
      <c r="AF14" s="168"/>
      <c r="AG14" s="166"/>
      <c r="AH14" s="166"/>
      <c r="AI14" s="168"/>
    </row>
    <row r="15" spans="1:35" s="83" customFormat="1" ht="15.6">
      <c r="A15" s="137" t="s">
        <v>31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/>
      <c r="N15" s="32">
        <v>0</v>
      </c>
      <c r="O15" s="32">
        <v>0</v>
      </c>
      <c r="P15" s="32">
        <v>0</v>
      </c>
      <c r="Q15" s="32">
        <v>0</v>
      </c>
      <c r="R15" s="34">
        <f>+'PT_IMPORT_VALRS_H_2014-15'!N16</f>
        <v>706.08127579999996</v>
      </c>
      <c r="S15" s="34">
        <f>+'PT_IMPORT_VALRS_H_2015-16'!N16</f>
        <v>888.80449487400017</v>
      </c>
      <c r="T15" s="34">
        <f>+'PT_Import_Val_2016-17 '!P15</f>
        <v>1108.9511531000001</v>
      </c>
      <c r="U15" s="34">
        <f>'PT_Import_Val_2017-18'!P15</f>
        <v>1159.3121527000001</v>
      </c>
      <c r="V15" s="34">
        <f>'PT_Import_Val_2018-19'!N16</f>
        <v>1392.4628649999997</v>
      </c>
      <c r="W15" s="34">
        <f>'PT_Import_Val_2019-20'!N16</f>
        <v>308.654693636177</v>
      </c>
      <c r="X15" s="34">
        <f>'PT_Import_Val_2020-21'!N16</f>
        <v>8.6963000000000006E-3</v>
      </c>
      <c r="Y15" s="34">
        <f>'PT_Import_Val_2021-22'!N16</f>
        <v>0</v>
      </c>
      <c r="Z15" s="34">
        <f>'PT_Import_Val_2022-23'!N16</f>
        <v>1.3424999999999999E-3</v>
      </c>
      <c r="AA15" s="34">
        <f>'PT_Import_Val_2023-24'!N16</f>
        <v>2.5903200000000001E-2</v>
      </c>
      <c r="AE15" s="166"/>
      <c r="AF15" s="168"/>
      <c r="AG15" s="166"/>
      <c r="AH15" s="166"/>
      <c r="AI15" s="168"/>
    </row>
    <row r="16" spans="1:35" s="83" customFormat="1" ht="15.6">
      <c r="A16" s="137" t="s">
        <v>32</v>
      </c>
      <c r="B16" s="32">
        <v>3912</v>
      </c>
      <c r="C16" s="32">
        <v>5544</v>
      </c>
      <c r="D16" s="32">
        <v>2386</v>
      </c>
      <c r="E16" s="32">
        <v>388</v>
      </c>
      <c r="F16" s="32">
        <v>808</v>
      </c>
      <c r="G16" s="32">
        <v>890</v>
      </c>
      <c r="H16" s="32">
        <v>429</v>
      </c>
      <c r="I16" s="32">
        <v>2617</v>
      </c>
      <c r="J16" s="32">
        <v>4250</v>
      </c>
      <c r="K16" s="32">
        <v>8324</v>
      </c>
      <c r="L16" s="32">
        <v>6583</v>
      </c>
      <c r="M16" s="32">
        <v>2908.8126680129599</v>
      </c>
      <c r="N16" s="32">
        <v>4939.4150264411164</v>
      </c>
      <c r="O16" s="33">
        <f>+'PT_IMPORT_VALRS_H 2011-12'!N17</f>
        <v>2710.3582249322162</v>
      </c>
      <c r="P16" s="34">
        <f>+'PT_IMPORT_VALRS_H 2012-13 '!N17</f>
        <v>0</v>
      </c>
      <c r="Q16" s="34">
        <f>+'PT_IMPORT_VALRS_H_2013-14'!N17</f>
        <v>0</v>
      </c>
      <c r="R16" s="34">
        <f>+'PT_IMPORT_VALRS_H_2014-15'!N17</f>
        <v>171.710275188</v>
      </c>
      <c r="S16" s="34">
        <f>+'PT_IMPORT_VALRS_H_2015-16'!N17</f>
        <v>158.12072632740589</v>
      </c>
      <c r="T16" s="34">
        <f>+'PT_Import_Val_2016-17 '!P16</f>
        <v>0</v>
      </c>
      <c r="U16" s="34">
        <f>'PT_Import_Val_2017-18'!P16</f>
        <v>0</v>
      </c>
      <c r="V16" s="34">
        <f>'PT_Import_Val_2018-19'!N17</f>
        <v>0</v>
      </c>
      <c r="W16" s="34">
        <f>'PT_Import_Val_2019-20'!N17</f>
        <v>0</v>
      </c>
      <c r="X16" s="34">
        <f>'PT_Import_Val_2020-21'!N17</f>
        <v>12.137498500000001</v>
      </c>
      <c r="Y16" s="34">
        <f>'PT_Import_Val_2021-22'!N17</f>
        <v>0</v>
      </c>
      <c r="Z16" s="34">
        <f>'PT_Import_Val_2022-23'!N17</f>
        <v>0</v>
      </c>
      <c r="AA16" s="34">
        <f>'PT_Import_Val_2023-24'!N17</f>
        <v>0</v>
      </c>
      <c r="AE16" s="166"/>
      <c r="AF16" s="168"/>
      <c r="AG16" s="166"/>
      <c r="AH16" s="166"/>
      <c r="AI16" s="168"/>
    </row>
    <row r="17" spans="1:35" s="83" customFormat="1" ht="15.6">
      <c r="A17" s="137" t="s">
        <v>33</v>
      </c>
      <c r="B17" s="32">
        <v>4808</v>
      </c>
      <c r="C17" s="32">
        <v>3713</v>
      </c>
      <c r="D17" s="32">
        <v>0</v>
      </c>
      <c r="E17" s="32">
        <v>28</v>
      </c>
      <c r="F17" s="32">
        <v>119</v>
      </c>
      <c r="G17" s="32">
        <v>116</v>
      </c>
      <c r="H17" s="32">
        <v>1604</v>
      </c>
      <c r="I17" s="32">
        <v>1902</v>
      </c>
      <c r="J17" s="32">
        <v>2670</v>
      </c>
      <c r="K17" s="32">
        <v>9212</v>
      </c>
      <c r="L17" s="32">
        <v>9774</v>
      </c>
      <c r="M17" s="32">
        <v>6389.733571728817</v>
      </c>
      <c r="N17" s="32">
        <v>6969.0023809390777</v>
      </c>
      <c r="O17" s="33">
        <f>+'PT_IMPORT_VALRS_H 2011-12'!N18</f>
        <v>5039.2569065168009</v>
      </c>
      <c r="P17" s="34">
        <f>+'PT_IMPORT_VALRS_H 2012-13 '!N18</f>
        <v>2770.9472407999997</v>
      </c>
      <c r="Q17" s="34">
        <f>+'PT_IMPORT_VALRS_H_2013-14'!N18</f>
        <v>451.67562240000001</v>
      </c>
      <c r="R17" s="34">
        <f>+'PT_IMPORT_VALRS_H_2014-15'!N18</f>
        <v>669.54916049999997</v>
      </c>
      <c r="S17" s="34">
        <f>+'PT_IMPORT_VALRS_H_2015-16'!N18</f>
        <v>605.19437779999998</v>
      </c>
      <c r="T17" s="34">
        <f>+'PT_Import_Val_2016-17 '!P17</f>
        <v>2958.8356750201779</v>
      </c>
      <c r="U17" s="34">
        <f>'PT_Import_Val_2017-18'!P17</f>
        <v>4268.7571734112817</v>
      </c>
      <c r="V17" s="34">
        <f>'PT_Import_Val_2018-19'!N18</f>
        <v>2485.7659469267473</v>
      </c>
      <c r="W17" s="34">
        <f>'PT_Import_Val_2019-20'!N18</f>
        <v>11619.049373286663</v>
      </c>
      <c r="X17" s="34">
        <f>'PT_Import_Val_2020-21'!N18</f>
        <v>1960.0429817181275</v>
      </c>
      <c r="Y17" s="34">
        <f>'PT_Import_Val_2021-22'!N18</f>
        <v>252.98603920000002</v>
      </c>
      <c r="Z17" s="34">
        <f>'PT_Import_Val_2022-23'!N18</f>
        <v>3584.041482213674</v>
      </c>
      <c r="AA17" s="34">
        <f>'PT_Import_Val_2023-24'!N18</f>
        <v>314.55731910000003</v>
      </c>
      <c r="AE17" s="166"/>
      <c r="AF17" s="168"/>
      <c r="AG17" s="166"/>
      <c r="AH17" s="166"/>
      <c r="AI17" s="168"/>
    </row>
    <row r="18" spans="1:35" s="83" customFormat="1" ht="15.6">
      <c r="A18" s="137" t="s">
        <v>34</v>
      </c>
      <c r="B18" s="32">
        <v>148</v>
      </c>
      <c r="C18" s="32">
        <v>294</v>
      </c>
      <c r="D18" s="32">
        <v>563</v>
      </c>
      <c r="E18" s="32">
        <v>588</v>
      </c>
      <c r="F18" s="32">
        <v>526</v>
      </c>
      <c r="G18" s="32">
        <v>982</v>
      </c>
      <c r="H18" s="32">
        <v>963</v>
      </c>
      <c r="I18" s="32">
        <v>2945</v>
      </c>
      <c r="J18" s="32">
        <v>3392</v>
      </c>
      <c r="K18" s="32">
        <v>3402</v>
      </c>
      <c r="L18" s="32">
        <v>4552</v>
      </c>
      <c r="M18" s="32">
        <v>3518.1887580672601</v>
      </c>
      <c r="N18" s="32">
        <v>4093.3355881374991</v>
      </c>
      <c r="O18" s="33">
        <f>+'PT_IMPORT_VALRS_H 2011-12'!N19</f>
        <v>8313.6318314</v>
      </c>
      <c r="P18" s="34">
        <f>+'PT_IMPORT_VALRS_H 2012-13 '!N19</f>
        <v>11339.2527348</v>
      </c>
      <c r="Q18" s="34">
        <f>+'PT_IMPORT_VALRS_H_2013-14'!N19</f>
        <v>12984.5188179</v>
      </c>
      <c r="R18" s="34">
        <f>+'PT_IMPORT_VALRS_H_2014-15'!N19</f>
        <v>12701.527066700002</v>
      </c>
      <c r="S18" s="34">
        <f>+'PT_IMPORT_VALRS_H_2015-16'!N19</f>
        <v>9477.6807324950005</v>
      </c>
      <c r="T18" s="34">
        <f>+'PT_Import_Val_2016-17 '!P18</f>
        <v>8625.2845427000011</v>
      </c>
      <c r="U18" s="34">
        <f>'PT_Import_Val_2017-18'!P18</f>
        <v>12074.639898699999</v>
      </c>
      <c r="V18" s="34">
        <f>'PT_Import_Val_2018-19'!N19</f>
        <v>13349.246608869569</v>
      </c>
      <c r="W18" s="34">
        <f>'PT_Import_Val_2019-20'!N19</f>
        <v>11868.744081691761</v>
      </c>
      <c r="X18" s="34">
        <f>'PT_Import_Val_2020-21'!N19</f>
        <v>12170.252962734508</v>
      </c>
      <c r="Y18" s="34">
        <f>'PT_Import_Val_2021-22'!N19</f>
        <v>19704.253841157111</v>
      </c>
      <c r="Z18" s="34">
        <f>'PT_Import_Val_2022-23'!N19</f>
        <v>18449.367541941538</v>
      </c>
      <c r="AA18" s="34">
        <f>'PT_Import_Val_2023-24'!N19</f>
        <v>19045.490427493503</v>
      </c>
      <c r="AE18" s="166"/>
      <c r="AF18" s="168"/>
      <c r="AG18" s="166"/>
      <c r="AH18" s="166"/>
      <c r="AI18" s="168"/>
    </row>
    <row r="19" spans="1:35" s="83" customFormat="1" ht="15.6">
      <c r="A19" s="137" t="s">
        <v>35</v>
      </c>
      <c r="B19" s="32">
        <v>602</v>
      </c>
      <c r="C19" s="32">
        <v>865</v>
      </c>
      <c r="D19" s="32">
        <v>1309</v>
      </c>
      <c r="E19" s="32">
        <v>1466</v>
      </c>
      <c r="F19" s="32">
        <v>1959</v>
      </c>
      <c r="G19" s="32">
        <v>1550</v>
      </c>
      <c r="H19" s="32">
        <v>1704</v>
      </c>
      <c r="I19" s="32">
        <v>2999</v>
      </c>
      <c r="J19" s="32">
        <v>5174</v>
      </c>
      <c r="K19" s="32">
        <v>7485</v>
      </c>
      <c r="L19" s="32">
        <v>7729</v>
      </c>
      <c r="M19" s="32">
        <v>1935.4662850423301</v>
      </c>
      <c r="N19" s="32">
        <v>2455.3674291006528</v>
      </c>
      <c r="O19" s="33">
        <f>+'PT_IMPORT_VALRS_H 2011-12'!N20</f>
        <v>4392.1027902660007</v>
      </c>
      <c r="P19" s="34">
        <f>+'PT_IMPORT_VALRS_H 2012-13 '!N20</f>
        <v>4217.7299813738809</v>
      </c>
      <c r="Q19" s="34">
        <f>+'PT_IMPORT_VALRS_H_2013-14'!N20</f>
        <v>5758.6986386570006</v>
      </c>
      <c r="R19" s="34">
        <f>+'PT_IMPORT_VALRS_H_2014-15'!N20</f>
        <v>3658.9311202150006</v>
      </c>
      <c r="S19" s="34">
        <f>+'PT_IMPORT_VALRS_H_2015-16'!N20</f>
        <v>2379.6117852743209</v>
      </c>
      <c r="T19" s="34">
        <f>+'PT_Import_Val_2016-17 '!P19</f>
        <v>1847.7016123531328</v>
      </c>
      <c r="U19" s="34">
        <f>'PT_Import_Val_2017-18'!P19</f>
        <v>3231.4543728956778</v>
      </c>
      <c r="V19" s="34">
        <f>'PT_Import_Val_2018-19'!N20</f>
        <v>4781.8736947586958</v>
      </c>
      <c r="W19" s="34">
        <f>'PT_Import_Val_2019-20'!N20</f>
        <v>11791.440651861294</v>
      </c>
      <c r="X19" s="34">
        <f>'PT_Import_Val_2020-21'!N20</f>
        <v>14311.684145728948</v>
      </c>
      <c r="Y19" s="34">
        <f>'PT_Import_Val_2021-22'!N20</f>
        <v>32814.78189189863</v>
      </c>
      <c r="Z19" s="34">
        <f>'PT_Import_Val_2022-23'!N20</f>
        <v>33474.24586828531</v>
      </c>
      <c r="AA19" s="34">
        <f>'PT_Import_Val_2023-24'!N20</f>
        <v>33669.255827569177</v>
      </c>
      <c r="AE19" s="166"/>
      <c r="AF19" s="168"/>
      <c r="AG19" s="166"/>
      <c r="AH19" s="166"/>
      <c r="AI19" s="168"/>
    </row>
    <row r="20" spans="1:35" s="83" customFormat="1" ht="15.6">
      <c r="A20" s="137" t="s">
        <v>36</v>
      </c>
      <c r="B20" s="32">
        <v>0</v>
      </c>
      <c r="C20" s="32">
        <v>0</v>
      </c>
      <c r="D20" s="32">
        <v>0</v>
      </c>
      <c r="E20" s="32">
        <v>5</v>
      </c>
      <c r="F20" s="32">
        <v>0</v>
      </c>
      <c r="G20" s="32">
        <v>5</v>
      </c>
      <c r="H20" s="32">
        <v>17</v>
      </c>
      <c r="I20" s="32">
        <v>22</v>
      </c>
      <c r="J20" s="32">
        <v>19</v>
      </c>
      <c r="K20" s="32">
        <v>50</v>
      </c>
      <c r="L20" s="32">
        <v>207</v>
      </c>
      <c r="M20" s="32">
        <v>137.73757972263459</v>
      </c>
      <c r="N20" s="32">
        <v>209.50424027225472</v>
      </c>
      <c r="O20" s="33">
        <f>+'PT_IMPORT_VALRS_H 2011-12'!N21</f>
        <v>196.7815951</v>
      </c>
      <c r="P20" s="34">
        <f>+'PT_IMPORT_VALRS_H 2012-13 '!N21</f>
        <v>272.11671339999998</v>
      </c>
      <c r="Q20" s="34">
        <f>+'PT_IMPORT_VALRS_H_2013-14'!N21</f>
        <v>800.96030040000005</v>
      </c>
      <c r="R20" s="34">
        <f>+'PT_IMPORT_VALRS_H_2014-15'!N21</f>
        <v>1623.1632902999997</v>
      </c>
      <c r="S20" s="34">
        <f>+'PT_IMPORT_VALRS_H_2015-16'!N21</f>
        <v>1831.5234534000001</v>
      </c>
      <c r="T20" s="34">
        <f>+'PT_Import_Val_2016-17 '!P20</f>
        <v>1638.1162065440003</v>
      </c>
      <c r="U20" s="34">
        <f>'PT_Import_Val_2017-18'!P20</f>
        <v>1902.2740699000001</v>
      </c>
      <c r="V20" s="34">
        <f>'PT_Import_Val_2018-19'!N21</f>
        <v>2149.4747944000001</v>
      </c>
      <c r="W20" s="34">
        <f>'PT_Import_Val_2019-20'!N21</f>
        <v>3633.6413101458174</v>
      </c>
      <c r="X20" s="34">
        <f>'PT_Import_Val_2020-21'!N21</f>
        <v>4325.2140275484899</v>
      </c>
      <c r="Y20" s="34">
        <f>'PT_Import_Val_2021-22'!N21</f>
        <v>7678.022706574</v>
      </c>
      <c r="Z20" s="34">
        <f>'PT_Import_Val_2022-23'!N21</f>
        <v>9945.0762601845636</v>
      </c>
      <c r="AA20" s="34">
        <f>'PT_Import_Val_2023-24'!N21</f>
        <v>10838.399561599999</v>
      </c>
      <c r="AE20" s="166"/>
      <c r="AF20" s="168"/>
      <c r="AG20" s="166"/>
      <c r="AH20" s="166"/>
      <c r="AI20" s="168"/>
    </row>
    <row r="21" spans="1:35" s="83" customFormat="1" ht="18.600000000000001">
      <c r="A21" s="137" t="s">
        <v>37</v>
      </c>
      <c r="B21" s="32">
        <v>4</v>
      </c>
      <c r="C21" s="32">
        <v>4</v>
      </c>
      <c r="D21" s="32">
        <v>2397</v>
      </c>
      <c r="E21" s="32">
        <v>487</v>
      </c>
      <c r="F21" s="32">
        <v>17</v>
      </c>
      <c r="G21" s="32">
        <v>738</v>
      </c>
      <c r="H21" s="32">
        <v>1227</v>
      </c>
      <c r="I21" s="32">
        <v>3757</v>
      </c>
      <c r="J21" s="32">
        <v>4286</v>
      </c>
      <c r="K21" s="32">
        <v>4219</v>
      </c>
      <c r="L21" s="32">
        <v>5277</v>
      </c>
      <c r="M21" s="32">
        <v>4374.4748919566046</v>
      </c>
      <c r="N21" s="32">
        <v>8163.9418117319356</v>
      </c>
      <c r="O21" s="33">
        <f>+'PT_IMPORT_VALRS_H 2011-12'!N22</f>
        <v>7281.5422969025612</v>
      </c>
      <c r="P21" s="34">
        <f>+'PT_IMPORT_VALRS_H 2012-13 '!N22</f>
        <v>8415.196080700005</v>
      </c>
      <c r="Q21" s="34">
        <f>+'PT_IMPORT_VALRS_H_2013-14'!N22</f>
        <v>11162.148507514323</v>
      </c>
      <c r="R21" s="34">
        <f>+'PT_IMPORT_VALRS_H_2014-15'!N22</f>
        <v>11649.436504948178</v>
      </c>
      <c r="S21" s="34">
        <f>+'PT_IMPORT_VALRS_H_2015-16'!N22</f>
        <v>10454.202919201596</v>
      </c>
      <c r="T21" s="34">
        <f>+'PT_Import_Val_2016-17 '!P21</f>
        <v>13271.283660851788</v>
      </c>
      <c r="U21" s="34">
        <f>'PT_Import_Val_2017-18'!P21</f>
        <v>19119.573255710195</v>
      </c>
      <c r="V21" s="34">
        <f>'PT_Import_Val_2018-19'!N22</f>
        <v>26798.262576281333</v>
      </c>
      <c r="W21" s="34">
        <f>'PT_Import_Val_2019-20'!N22</f>
        <v>19884.840586867249</v>
      </c>
      <c r="X21" s="34">
        <f>'PT_Import_Val_2020-21'!N22+'PT_Import_Val_2020-21'!N23</f>
        <v>14104.197541510253</v>
      </c>
      <c r="Y21" s="34">
        <f>'PT_Import_Val_2021-22'!N22+'PT_Import_Val_2021-22'!N23</f>
        <v>19522.735839963017</v>
      </c>
      <c r="Z21" s="34">
        <f>'PT_Import_Val_2022-23'!N22+'PT_Import_Val_2022-23'!N23</f>
        <v>29582.300836077586</v>
      </c>
      <c r="AA21" s="34">
        <f>'PT_Import_Val_2023-24'!N22+'PT_Import_Val_2023-24'!N23</f>
        <v>27597.218626100228</v>
      </c>
      <c r="AE21" s="166"/>
      <c r="AF21" s="168"/>
      <c r="AG21" s="166"/>
      <c r="AH21" s="166"/>
      <c r="AI21" s="168"/>
    </row>
    <row r="22" spans="1:35" s="83" customFormat="1" ht="15.6">
      <c r="A22" s="146" t="s">
        <v>38</v>
      </c>
      <c r="B22" s="35">
        <f t="shared" ref="B22:R22" si="0">SUM(B12:B21)</f>
        <v>12274</v>
      </c>
      <c r="C22" s="35">
        <f t="shared" si="0"/>
        <v>14186</v>
      </c>
      <c r="D22" s="35">
        <f t="shared" si="0"/>
        <v>12093</v>
      </c>
      <c r="E22" s="35">
        <f t="shared" si="0"/>
        <v>7249</v>
      </c>
      <c r="F22" s="35">
        <f t="shared" si="0"/>
        <v>8847</v>
      </c>
      <c r="G22" s="35">
        <f t="shared" si="0"/>
        <v>9723</v>
      </c>
      <c r="H22" s="35">
        <f t="shared" si="0"/>
        <v>14887</v>
      </c>
      <c r="I22" s="35">
        <f t="shared" si="0"/>
        <v>27970</v>
      </c>
      <c r="J22" s="35">
        <f t="shared" si="0"/>
        <v>41160</v>
      </c>
      <c r="K22" s="35">
        <f t="shared" si="0"/>
        <v>60999</v>
      </c>
      <c r="L22" s="35">
        <f t="shared" si="0"/>
        <v>61156</v>
      </c>
      <c r="M22" s="35">
        <f t="shared" si="0"/>
        <v>33799.544969792652</v>
      </c>
      <c r="N22" s="35">
        <f t="shared" si="0"/>
        <v>55998.315324496733</v>
      </c>
      <c r="O22" s="35">
        <f t="shared" si="0"/>
        <v>68091.122633273553</v>
      </c>
      <c r="P22" s="35">
        <f t="shared" si="0"/>
        <v>68852.055399191406</v>
      </c>
      <c r="Q22" s="35">
        <f t="shared" si="0"/>
        <v>75896.184879660665</v>
      </c>
      <c r="R22" s="35">
        <f t="shared" si="0"/>
        <v>74644.136607089284</v>
      </c>
      <c r="S22" s="29">
        <f t="shared" ref="S22:AA22" si="1">SUM(S12:S21)</f>
        <v>65361.023877523287</v>
      </c>
      <c r="T22" s="29">
        <f t="shared" si="1"/>
        <v>71565.686672056152</v>
      </c>
      <c r="U22" s="29">
        <f t="shared" si="1"/>
        <v>88373.918662620534</v>
      </c>
      <c r="V22" s="29">
        <f t="shared" si="1"/>
        <v>113665.43716665253</v>
      </c>
      <c r="W22" s="29">
        <f t="shared" si="1"/>
        <v>125741.58788798662</v>
      </c>
      <c r="X22" s="29">
        <f t="shared" si="1"/>
        <v>109429.66526921569</v>
      </c>
      <c r="Y22" s="29">
        <f t="shared" si="1"/>
        <v>176834.77647624083</v>
      </c>
      <c r="Z22" s="29">
        <f t="shared" si="1"/>
        <v>215853.98809928412</v>
      </c>
      <c r="AA22" s="29">
        <f t="shared" si="1"/>
        <v>190914.43639107779</v>
      </c>
      <c r="AE22" s="166"/>
      <c r="AF22" s="168"/>
      <c r="AG22" s="166"/>
      <c r="AH22" s="166"/>
      <c r="AI22" s="168"/>
    </row>
    <row r="23" spans="1:35" s="85" customForma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2"/>
      <c r="O23" s="28"/>
      <c r="P23" s="27"/>
      <c r="Q23" s="27"/>
      <c r="R23" s="30"/>
      <c r="S23" s="27"/>
      <c r="T23" s="34"/>
      <c r="U23" s="26"/>
      <c r="V23" s="26"/>
      <c r="W23" s="26"/>
      <c r="X23" s="26"/>
      <c r="Y23" s="26"/>
      <c r="Z23" s="26"/>
      <c r="AA23" s="26"/>
      <c r="AE23" s="167"/>
      <c r="AF23" s="168"/>
      <c r="AG23" s="167"/>
      <c r="AH23" s="166"/>
      <c r="AI23" s="168"/>
    </row>
    <row r="24" spans="1:35" s="83" customFormat="1">
      <c r="A24" s="26" t="s">
        <v>39</v>
      </c>
      <c r="B24" s="35">
        <f t="shared" ref="B24:AA24" si="2">+B10+B22</f>
        <v>27191</v>
      </c>
      <c r="C24" s="35">
        <f t="shared" si="2"/>
        <v>54214</v>
      </c>
      <c r="D24" s="35">
        <f t="shared" si="2"/>
        <v>78025</v>
      </c>
      <c r="E24" s="35">
        <f t="shared" si="2"/>
        <v>67646</v>
      </c>
      <c r="F24" s="35">
        <f t="shared" si="2"/>
        <v>85042</v>
      </c>
      <c r="G24" s="35">
        <f t="shared" si="2"/>
        <v>93251</v>
      </c>
      <c r="H24" s="35">
        <f t="shared" si="2"/>
        <v>131890</v>
      </c>
      <c r="I24" s="35">
        <f t="shared" si="2"/>
        <v>199672</v>
      </c>
      <c r="J24" s="35">
        <f t="shared" si="2"/>
        <v>260189</v>
      </c>
      <c r="K24" s="35">
        <f t="shared" si="2"/>
        <v>333698</v>
      </c>
      <c r="L24" s="35">
        <f t="shared" si="2"/>
        <v>409460</v>
      </c>
      <c r="M24" s="35">
        <f t="shared" si="2"/>
        <v>409076.54496979265</v>
      </c>
      <c r="N24" s="35">
        <f t="shared" si="2"/>
        <v>511274.6153244967</v>
      </c>
      <c r="O24" s="35">
        <f t="shared" si="2"/>
        <v>740310.96478928288</v>
      </c>
      <c r="P24" s="35">
        <f t="shared" si="2"/>
        <v>853504.33476268826</v>
      </c>
      <c r="Q24" s="35">
        <f t="shared" si="2"/>
        <v>940770.96448662365</v>
      </c>
      <c r="R24" s="35">
        <f t="shared" si="2"/>
        <v>762060.31091140024</v>
      </c>
      <c r="S24" s="35">
        <f t="shared" si="2"/>
        <v>481939.8689271058</v>
      </c>
      <c r="T24" s="35">
        <f t="shared" si="2"/>
        <v>541725.00452230859</v>
      </c>
      <c r="U24" s="35">
        <f t="shared" si="2"/>
        <v>654824.06673003454</v>
      </c>
      <c r="V24" s="29">
        <f t="shared" si="2"/>
        <v>896848.28727302118</v>
      </c>
      <c r="W24" s="29">
        <f t="shared" si="2"/>
        <v>842742.56304731756</v>
      </c>
      <c r="X24" s="29">
        <f t="shared" si="2"/>
        <v>569208.23448223935</v>
      </c>
      <c r="Y24" s="29">
        <f t="shared" si="2"/>
        <v>1078096.968447529</v>
      </c>
      <c r="Z24" s="29">
        <f t="shared" si="2"/>
        <v>1476225.8124460541</v>
      </c>
      <c r="AA24" s="29">
        <f t="shared" si="2"/>
        <v>1291503.1460758378</v>
      </c>
      <c r="AE24" s="166"/>
      <c r="AF24" s="168"/>
      <c r="AG24" s="166"/>
      <c r="AH24" s="166"/>
      <c r="AI24" s="168"/>
    </row>
    <row r="25" spans="1:35" s="85" customFormat="1">
      <c r="A25" s="27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28"/>
      <c r="P25" s="27"/>
      <c r="Q25" s="27"/>
      <c r="R25" s="30"/>
      <c r="S25" s="26"/>
      <c r="T25" s="34"/>
      <c r="U25" s="26"/>
      <c r="V25" s="26"/>
      <c r="W25" s="26"/>
      <c r="X25" s="26"/>
      <c r="Y25" s="26"/>
      <c r="Z25" s="26"/>
      <c r="AA25" s="26"/>
    </row>
    <row r="26" spans="1:35" s="83" customFormat="1" ht="15.6">
      <c r="A26" s="140" t="s">
        <v>40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27"/>
      <c r="Q26" s="27"/>
      <c r="R26" s="30"/>
      <c r="S26" s="26"/>
      <c r="T26" s="34"/>
      <c r="U26" s="27"/>
      <c r="V26" s="27"/>
      <c r="W26" s="27"/>
      <c r="X26" s="27"/>
      <c r="Y26" s="27"/>
      <c r="Z26" s="27"/>
      <c r="AA26" s="27"/>
    </row>
    <row r="27" spans="1:35" s="83" customFormat="1" ht="15.6">
      <c r="A27" s="147" t="s">
        <v>28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306</v>
      </c>
      <c r="I27" s="32">
        <v>164</v>
      </c>
      <c r="J27" s="32">
        <v>342</v>
      </c>
      <c r="K27" s="32">
        <v>401</v>
      </c>
      <c r="L27" s="37">
        <v>456</v>
      </c>
      <c r="M27" s="37">
        <v>490.85</v>
      </c>
      <c r="N27" s="37">
        <v>693.3</v>
      </c>
      <c r="O27" s="33">
        <f>+'PT_IMPORT_VALRS_H 2011-12'!N26</f>
        <v>947.17699999999991</v>
      </c>
      <c r="P27" s="33">
        <f>+'PT_IMPORT_VALRS_H 2012-13 '!N26</f>
        <v>1294.0300000000002</v>
      </c>
      <c r="Q27" s="34">
        <f>+'PT_IMPORT_VALRS_H_2013-14'!N26</f>
        <v>1588.6820000000002</v>
      </c>
      <c r="R27" s="34">
        <f>+'PT_IMPORT_VALRS_H_2014-15'!N26</f>
        <v>1455.3213084999998</v>
      </c>
      <c r="S27" s="34">
        <f>+'PT_IMPORT_VALRS_H_2015-16'!N26</f>
        <v>784.95</v>
      </c>
      <c r="T27" s="34">
        <f>+'PT_Import_Val_2016-17 '!P25</f>
        <v>1167.7099999999998</v>
      </c>
      <c r="U27" s="34">
        <f>'PT_Import_Val_2017-18'!P25</f>
        <v>1501.11</v>
      </c>
      <c r="V27" s="34">
        <f>'PT_Import_Val_2018-19'!N26</f>
        <v>1975.7371092999999</v>
      </c>
      <c r="W27" s="34">
        <f>'PT_Import_Val_2019-20'!N26</f>
        <v>1970.4535234000002</v>
      </c>
      <c r="X27" s="34">
        <f>'PT_Import_Val_2020-21'!N27</f>
        <v>1796.6654263700002</v>
      </c>
      <c r="Y27" s="34">
        <f>'PT_Import_Val_2021-22'!N27</f>
        <v>3213.5824386000004</v>
      </c>
      <c r="Z27" s="34">
        <f>'PT_Import_Val_2022-23'!N27</f>
        <v>3891.1621845</v>
      </c>
      <c r="AA27" s="34">
        <f>'PT_Import_Val_2023-24'!N27</f>
        <v>3212.7828134220003</v>
      </c>
    </row>
    <row r="28" spans="1:35" s="83" customFormat="1" ht="18.600000000000001">
      <c r="A28" s="148" t="s">
        <v>41</v>
      </c>
      <c r="B28" s="32">
        <v>0</v>
      </c>
      <c r="C28" s="32">
        <v>139</v>
      </c>
      <c r="D28" s="32">
        <v>1442</v>
      </c>
      <c r="E28" s="32">
        <v>2570</v>
      </c>
      <c r="F28" s="32">
        <v>3011</v>
      </c>
      <c r="G28" s="32">
        <v>4021</v>
      </c>
      <c r="H28" s="32">
        <v>5625</v>
      </c>
      <c r="I28" s="32">
        <v>5843</v>
      </c>
      <c r="J28" s="32">
        <v>10191</v>
      </c>
      <c r="K28" s="32">
        <v>13614</v>
      </c>
      <c r="L28" s="37">
        <v>17810</v>
      </c>
      <c r="M28" s="37">
        <v>31203.411261174369</v>
      </c>
      <c r="N28" s="37">
        <v>49480</v>
      </c>
      <c r="O28" s="33">
        <f>+'PT_IMPORT_VALRS_H 2011-12'!N27</f>
        <v>73981.817636969878</v>
      </c>
      <c r="P28" s="33">
        <f>+'PT_IMPORT_VALRS_H 2012-13 '!N27</f>
        <v>95345.913833755156</v>
      </c>
      <c r="Q28" s="34">
        <f>+'PT_IMPORT_VALRS_H_2013-14'!N27</f>
        <v>92977.32044088222</v>
      </c>
      <c r="R28" s="34">
        <f>+'PT_IMPORT_VALRS_H_2014-15'!N27</f>
        <v>81971.029430282113</v>
      </c>
      <c r="S28" s="34">
        <f>+'PT_IMPORT_VALRS_H_2015-16'!N27</f>
        <v>59575.391628466998</v>
      </c>
      <c r="T28" s="34">
        <f>+'PT_Import_Val_2016-17 '!P26</f>
        <v>52919.542364914116</v>
      </c>
      <c r="U28" s="34">
        <f>'PT_Import_Val_2017-18'!P26</f>
        <v>54580.020145184695</v>
      </c>
      <c r="V28" s="34">
        <f>'PT_Import_Val_2018-19'!N27</f>
        <v>60418.809034306651</v>
      </c>
      <c r="W28" s="34">
        <f>'PT_Import_Val_2019-20'!N27</f>
        <v>54511.86356214586</v>
      </c>
      <c r="X28" s="34">
        <f>'PT_Import_Val_2020-21'!N28</f>
        <v>36529.618009341022</v>
      </c>
      <c r="Y28" s="34">
        <f>'PT_Import_Val_2021-22'!N28</f>
        <v>81648.607678430679</v>
      </c>
      <c r="Z28" s="34">
        <f>'PT_Import_Val_2022-23'!N28</f>
        <v>102799.61294278456</v>
      </c>
      <c r="AA28" s="34">
        <f>'PT_Import_Val_2023-24'!N28</f>
        <v>92875.164570086054</v>
      </c>
    </row>
    <row r="29" spans="1:35" s="83" customFormat="1" ht="15.6">
      <c r="A29" s="147" t="s">
        <v>30</v>
      </c>
      <c r="B29" s="32">
        <v>306</v>
      </c>
      <c r="C29" s="32">
        <v>520</v>
      </c>
      <c r="D29" s="32">
        <v>3273</v>
      </c>
      <c r="E29" s="32">
        <v>2300</v>
      </c>
      <c r="F29" s="32">
        <v>2325</v>
      </c>
      <c r="G29" s="32">
        <v>2653</v>
      </c>
      <c r="H29" s="32">
        <v>5030</v>
      </c>
      <c r="I29" s="32">
        <v>10787</v>
      </c>
      <c r="J29" s="32">
        <v>21431</v>
      </c>
      <c r="K29" s="32">
        <v>27365</v>
      </c>
      <c r="L29" s="37">
        <v>25055</v>
      </c>
      <c r="M29" s="37">
        <v>30317.999179185063</v>
      </c>
      <c r="N29" s="37">
        <v>37138</v>
      </c>
      <c r="O29" s="33">
        <f>+'PT_IMPORT_VALRS_H 2011-12'!N28</f>
        <v>45619.746040936807</v>
      </c>
      <c r="P29" s="33">
        <f>+'PT_IMPORT_VALRS_H 2012-13 '!N28</f>
        <v>43533.08609818371</v>
      </c>
      <c r="Q29" s="34">
        <f>+'PT_IMPORT_VALRS_H_2013-14'!N28</f>
        <v>46059.171120436062</v>
      </c>
      <c r="R29" s="34">
        <f>+'PT_IMPORT_VALRS_H_2014-15'!N28</f>
        <v>31618.999492164305</v>
      </c>
      <c r="S29" s="34">
        <f>+'PT_IMPORT_VALRS_H_2015-16'!N28</f>
        <v>20056.510325541843</v>
      </c>
      <c r="T29" s="34">
        <f>+'PT_Import_Val_2016-17 '!P27</f>
        <v>24615.900514877918</v>
      </c>
      <c r="U29" s="34">
        <f>'PT_Import_Val_2017-18'!P27</f>
        <v>29074.806703527825</v>
      </c>
      <c r="V29" s="34">
        <f>'PT_Import_Val_2018-19'!N28</f>
        <v>28893.121133585912</v>
      </c>
      <c r="W29" s="34">
        <f>'PT_Import_Val_2019-20'!N28</f>
        <v>31508.548839345658</v>
      </c>
      <c r="X29" s="34">
        <f>'PT_Import_Val_2020-21'!N29</f>
        <v>18642.821182973839</v>
      </c>
      <c r="Y29" s="34">
        <f>'PT_Import_Val_2021-22'!N29</f>
        <v>37231.319877000453</v>
      </c>
      <c r="Z29" s="34">
        <f>'PT_Import_Val_2022-23'!N29</f>
        <v>33356.575079220645</v>
      </c>
      <c r="AA29" s="34">
        <f>'PT_Import_Val_2023-24'!N29</f>
        <v>26855.622323445503</v>
      </c>
    </row>
    <row r="30" spans="1:35" s="83" customFormat="1" ht="18.600000000000001">
      <c r="A30" s="147" t="s">
        <v>42</v>
      </c>
      <c r="B30" s="32">
        <v>0</v>
      </c>
      <c r="C30" s="32">
        <v>0</v>
      </c>
      <c r="D30" s="32">
        <v>174</v>
      </c>
      <c r="E30" s="32">
        <v>176</v>
      </c>
      <c r="F30" s="32">
        <v>790</v>
      </c>
      <c r="G30" s="32">
        <v>1950</v>
      </c>
      <c r="H30" s="32">
        <v>4448</v>
      </c>
      <c r="I30" s="32">
        <v>7077</v>
      </c>
      <c r="J30" s="32">
        <v>10254</v>
      </c>
      <c r="K30" s="32">
        <v>13555</v>
      </c>
      <c r="L30" s="37">
        <v>13498</v>
      </c>
      <c r="M30" s="37">
        <v>13331.226208769815</v>
      </c>
      <c r="N30" s="37">
        <v>16140</v>
      </c>
      <c r="O30" s="33">
        <f>+'PT_IMPORT_VALRS_H 2011-12'!N29</f>
        <v>21856.644894746998</v>
      </c>
      <c r="P30" s="33">
        <f>+'PT_IMPORT_VALRS_H 2012-13 '!N29</f>
        <v>25222.790024358997</v>
      </c>
      <c r="Q30" s="34">
        <f>+'PT_IMPORT_VALRS_H_2013-14'!N29</f>
        <v>33246.308810655784</v>
      </c>
      <c r="R30" s="34">
        <f>+'PT_IMPORT_VALRS_H_2014-15'!N29</f>
        <v>25412.905153596999</v>
      </c>
      <c r="S30" s="34">
        <f>+'PT_IMPORT_VALRS_H_2015-16'!N29</f>
        <v>16007.081335788</v>
      </c>
      <c r="T30" s="34">
        <f>+'PT_Import_Val_2016-17 '!P28</f>
        <v>22294.13763066016</v>
      </c>
      <c r="U30" s="34">
        <f>'PT_Import_Val_2017-18'!P28</f>
        <v>25347.954235491012</v>
      </c>
      <c r="V30" s="34">
        <f>'PT_Import_Val_2018-19'!N29</f>
        <v>34029.99527587551</v>
      </c>
      <c r="W30" s="34">
        <f>'PT_Import_Val_2019-20'!N29</f>
        <v>28458.270814954984</v>
      </c>
      <c r="X30" s="34">
        <f>'PT_Import_Val_2020-21'!N30</f>
        <v>9376.8161929304297</v>
      </c>
      <c r="Y30" s="34">
        <f>'PT_Import_Val_2021-22'!N30</f>
        <v>27111.727456277506</v>
      </c>
      <c r="Z30" s="34">
        <f>'PT_Import_Val_2022-23'!N30</f>
        <v>58598.076450404995</v>
      </c>
      <c r="AA30" s="34">
        <f>'PT_Import_Val_2023-24'!N30</f>
        <v>57961.480026602665</v>
      </c>
    </row>
    <row r="31" spans="1:35" s="83" customFormat="1" ht="15.6">
      <c r="A31" s="149" t="s">
        <v>32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460</v>
      </c>
      <c r="I31" s="32">
        <v>371</v>
      </c>
      <c r="J31" s="32">
        <v>541</v>
      </c>
      <c r="K31" s="32">
        <v>492</v>
      </c>
      <c r="L31" s="37">
        <v>362</v>
      </c>
      <c r="M31" s="37">
        <v>153.96</v>
      </c>
      <c r="N31" s="37">
        <v>141</v>
      </c>
      <c r="O31" s="33">
        <f>+'PT_IMPORT_VALRS_H 2011-12'!N30</f>
        <v>190.917</v>
      </c>
      <c r="P31" s="33">
        <f>+'PT_IMPORT_VALRS_H 2012-13 '!N30</f>
        <v>139.84700000000001</v>
      </c>
      <c r="Q31" s="34">
        <f>+'PT_IMPORT_VALRS_H_2013-14'!N30</f>
        <v>98.454999999999998</v>
      </c>
      <c r="R31" s="34">
        <f>+'PT_IMPORT_VALRS_H_2014-15'!N30</f>
        <v>81.344482699999986</v>
      </c>
      <c r="S31" s="34">
        <f>+'PT_IMPORT_VALRS_H_2015-16'!N30</f>
        <v>35.309999999999995</v>
      </c>
      <c r="T31" s="34">
        <f>+'PT_Import_Val_2016-17 '!P29</f>
        <v>54.410000000000011</v>
      </c>
      <c r="U31" s="34">
        <f>'PT_Import_Val_2017-18'!P29</f>
        <v>68.12</v>
      </c>
      <c r="V31" s="34">
        <f>'PT_Import_Val_2018-19'!N30</f>
        <v>97.639977300000012</v>
      </c>
      <c r="W31" s="34">
        <f>'PT_Import_Val_2019-20'!N30</f>
        <v>559.70069025980001</v>
      </c>
      <c r="X31" s="34">
        <f>'PT_Import_Val_2020-21'!N31</f>
        <v>48.416582699999999</v>
      </c>
      <c r="Y31" s="34">
        <f>'PT_Import_Val_2021-22'!N31</f>
        <v>76.918181900000008</v>
      </c>
      <c r="Z31" s="34">
        <f>'PT_Import_Val_2022-23'!N31</f>
        <v>100.48098669999997</v>
      </c>
      <c r="AA31" s="34">
        <f>'PT_Import_Val_2023-24'!N31</f>
        <v>82.350678399999993</v>
      </c>
    </row>
    <row r="32" spans="1:35" s="83" customFormat="1" ht="15.6">
      <c r="A32" s="150" t="s">
        <v>33</v>
      </c>
      <c r="B32" s="32">
        <v>0</v>
      </c>
      <c r="C32" s="32">
        <v>0</v>
      </c>
      <c r="D32" s="32">
        <v>1872</v>
      </c>
      <c r="E32" s="32">
        <v>2548</v>
      </c>
      <c r="F32" s="32">
        <v>3547</v>
      </c>
      <c r="G32" s="32">
        <v>6763</v>
      </c>
      <c r="H32" s="32">
        <v>11782</v>
      </c>
      <c r="I32" s="32">
        <v>18654</v>
      </c>
      <c r="J32" s="32">
        <v>29198</v>
      </c>
      <c r="K32" s="32">
        <v>40871</v>
      </c>
      <c r="L32" s="37">
        <v>49670</v>
      </c>
      <c r="M32" s="37">
        <v>50929.824802124043</v>
      </c>
      <c r="N32" s="37">
        <v>69300.3</v>
      </c>
      <c r="O32" s="33">
        <f>+'PT_IMPORT_VALRS_H 2011-12'!N31</f>
        <v>104571.92421510219</v>
      </c>
      <c r="P32" s="33">
        <f>+'PT_IMPORT_VALRS_H 2012-13 '!N31</f>
        <v>115553.80714408608</v>
      </c>
      <c r="Q32" s="34">
        <f>+'PT_IMPORT_VALRS_H_2013-14'!N31</f>
        <v>148138.13270309518</v>
      </c>
      <c r="R32" s="34">
        <f>+'PT_IMPORT_VALRS_H_2014-15'!N31</f>
        <v>115149.02935043364</v>
      </c>
      <c r="S32" s="34">
        <f>+'PT_IMPORT_VALRS_H_2015-16'!N31</f>
        <v>66492.321433987105</v>
      </c>
      <c r="T32" s="34">
        <f>+'PT_Import_Val_2016-17 '!P30</f>
        <v>79857.260872462139</v>
      </c>
      <c r="U32" s="34">
        <f>'PT_Import_Val_2017-18'!P30</f>
        <v>99454.070494223095</v>
      </c>
      <c r="V32" s="34">
        <f>'PT_Import_Val_2018-19'!N31</f>
        <v>123518.62452529241</v>
      </c>
      <c r="W32" s="34">
        <f>'PT_Import_Val_2019-20'!N31</f>
        <v>123919.27023760149</v>
      </c>
      <c r="X32" s="34">
        <f>'PT_Import_Val_2020-21'!N32</f>
        <v>81610.751238893819</v>
      </c>
      <c r="Y32" s="34">
        <f>'PT_Import_Val_2021-22'!N32</f>
        <v>164741.24788338749</v>
      </c>
      <c r="Z32" s="34">
        <f>'PT_Import_Val_2022-23'!N32</f>
        <v>230813.45619475667</v>
      </c>
      <c r="AA32" s="34">
        <f>'PT_Import_Val_2023-24'!N32</f>
        <v>182280.39545871955</v>
      </c>
    </row>
    <row r="33" spans="1:27" s="83" customFormat="1" ht="15.6">
      <c r="A33" s="150" t="s">
        <v>43</v>
      </c>
      <c r="B33" s="32">
        <v>0</v>
      </c>
      <c r="C33" s="32">
        <v>0</v>
      </c>
      <c r="D33" s="32">
        <v>9</v>
      </c>
      <c r="E33" s="32">
        <v>23</v>
      </c>
      <c r="F33" s="32">
        <v>0</v>
      </c>
      <c r="G33" s="32">
        <v>0</v>
      </c>
      <c r="H33" s="32">
        <v>0</v>
      </c>
      <c r="I33" s="38">
        <v>0.5</v>
      </c>
      <c r="J33" s="38">
        <v>0.3</v>
      </c>
      <c r="K33" s="32">
        <v>0</v>
      </c>
      <c r="L33" s="39">
        <v>1.3</v>
      </c>
      <c r="M33" s="37">
        <v>87.100000000000009</v>
      </c>
      <c r="N33" s="37">
        <v>260</v>
      </c>
      <c r="O33" s="33">
        <f>+'PT_IMPORT_VALRS_H 2011-12'!N32</f>
        <v>331.14990300000005</v>
      </c>
      <c r="P33" s="33">
        <f>+'PT_IMPORT_VALRS_H 2012-13 '!N32</f>
        <v>41.650999999999996</v>
      </c>
      <c r="Q33" s="34">
        <f>+'PT_IMPORT_VALRS_H_2013-14'!N32</f>
        <v>134.96718099999998</v>
      </c>
      <c r="R33" s="34">
        <f>+'PT_IMPORT_VALRS_H_2014-15'!N32</f>
        <v>28.37</v>
      </c>
      <c r="S33" s="34">
        <f>+'PT_IMPORT_VALRS_H_2015-16'!N32</f>
        <v>0</v>
      </c>
      <c r="T33" s="34">
        <f>+'PT_Import_Val_2016-17 '!P31</f>
        <v>398.85738594375005</v>
      </c>
      <c r="U33" s="34">
        <f>'PT_Import_Val_2017-18'!P31</f>
        <v>37.484147193173541</v>
      </c>
      <c r="V33" s="34">
        <f>'PT_Import_Val_2018-19'!N32</f>
        <v>363.83344999999997</v>
      </c>
      <c r="W33" s="34">
        <f>'PT_Import_Val_2019-20'!N32</f>
        <v>0</v>
      </c>
      <c r="X33" s="34">
        <f>'PT_Import_Val_2020-21'!N33</f>
        <v>0</v>
      </c>
      <c r="Y33" s="34">
        <f>'PT_Import_Val_2021-22'!N33</f>
        <v>0.22148899999999999</v>
      </c>
      <c r="Z33" s="34">
        <f>'PT_Import_Val_2022-23'!N33</f>
        <v>12.823656</v>
      </c>
      <c r="AA33" s="34">
        <f>'PT_Import_Val_2023-24'!N33</f>
        <v>0.39</v>
      </c>
    </row>
    <row r="34" spans="1:27" s="83" customFormat="1" ht="15.6">
      <c r="A34" s="150" t="s">
        <v>44</v>
      </c>
      <c r="B34" s="32">
        <v>0</v>
      </c>
      <c r="C34" s="32">
        <v>0</v>
      </c>
      <c r="D34" s="32">
        <v>0</v>
      </c>
      <c r="E34" s="32">
        <v>0</v>
      </c>
      <c r="F34" s="32">
        <v>24</v>
      </c>
      <c r="G34" s="32">
        <v>36</v>
      </c>
      <c r="H34" s="32">
        <v>23</v>
      </c>
      <c r="I34" s="32">
        <v>355</v>
      </c>
      <c r="J34" s="32">
        <v>1207</v>
      </c>
      <c r="K34" s="32">
        <v>691</v>
      </c>
      <c r="L34" s="37">
        <v>687</v>
      </c>
      <c r="M34" s="37">
        <v>120.6</v>
      </c>
      <c r="N34" s="37">
        <v>153.69999999999999</v>
      </c>
      <c r="O34" s="33">
        <f>+'PT_IMPORT_VALRS_H 2011-12'!N33</f>
        <v>180.77289755400002</v>
      </c>
      <c r="P34" s="33">
        <f>+'PT_IMPORT_VALRS_H 2012-13 '!N33</f>
        <v>381.45421587300001</v>
      </c>
      <c r="Q34" s="34">
        <f>+'PT_IMPORT_VALRS_H_2013-14'!N33</f>
        <v>138.3509775</v>
      </c>
      <c r="R34" s="34">
        <f>+'PT_IMPORT_VALRS_H_2014-15'!N33</f>
        <v>99.553502620000003</v>
      </c>
      <c r="S34" s="34">
        <f>+'PT_IMPORT_VALRS_H_2015-16'!N33</f>
        <v>127.08998626342333</v>
      </c>
      <c r="T34" s="34">
        <f>+'PT_Import_Val_2016-17 '!P32</f>
        <v>103.74475875699999</v>
      </c>
      <c r="U34" s="34">
        <f>'PT_Import_Val_2017-18'!P32</f>
        <v>118.3563134</v>
      </c>
      <c r="V34" s="34">
        <f>'PT_Import_Val_2018-19'!N33</f>
        <v>106</v>
      </c>
      <c r="W34" s="34">
        <f>'PT_Import_Val_2019-20'!N33</f>
        <v>95.970000000000027</v>
      </c>
      <c r="X34" s="34">
        <f>'PT_Import_Val_2020-21'!N34</f>
        <v>92.944733172000014</v>
      </c>
      <c r="Y34" s="34">
        <f>'PT_Import_Val_2021-22'!N34</f>
        <v>114.45311998</v>
      </c>
      <c r="Z34" s="34">
        <f>'PT_Import_Val_2022-23'!N34</f>
        <v>204.87498282665115</v>
      </c>
      <c r="AA34" s="34">
        <f>'PT_Import_Val_2023-24'!N34</f>
        <v>253.5673056636</v>
      </c>
    </row>
    <row r="35" spans="1:27" s="83" customFormat="1" ht="15.6">
      <c r="A35" s="150" t="s">
        <v>35</v>
      </c>
      <c r="B35" s="32">
        <v>0</v>
      </c>
      <c r="C35" s="32">
        <v>0</v>
      </c>
      <c r="D35" s="32">
        <v>320</v>
      </c>
      <c r="E35" s="32">
        <v>255</v>
      </c>
      <c r="F35" s="32">
        <v>902</v>
      </c>
      <c r="G35" s="32">
        <v>928</v>
      </c>
      <c r="H35" s="32">
        <v>1517</v>
      </c>
      <c r="I35" s="32">
        <v>2268</v>
      </c>
      <c r="J35" s="32">
        <v>4988</v>
      </c>
      <c r="K35" s="32">
        <v>6811</v>
      </c>
      <c r="L35" s="37">
        <v>12297</v>
      </c>
      <c r="M35" s="37">
        <v>10477.877635981953</v>
      </c>
      <c r="N35" s="37">
        <v>15098</v>
      </c>
      <c r="O35" s="33">
        <f>+'PT_IMPORT_VALRS_H 2011-12'!N34</f>
        <v>25576.266544944876</v>
      </c>
      <c r="P35" s="33">
        <f>+'PT_IMPORT_VALRS_H 2012-13 '!N34</f>
        <v>20415.47676443676</v>
      </c>
      <c r="Q35" s="34">
        <f>+'PT_IMPORT_VALRS_H_2013-14'!N34</f>
        <v>22407.086972255624</v>
      </c>
      <c r="R35" s="34">
        <f>+'PT_IMPORT_VALRS_H_2014-15'!N34</f>
        <v>14250.728916169632</v>
      </c>
      <c r="S35" s="34">
        <f>+'PT_IMPORT_VALRS_H_2015-16'!N34</f>
        <v>4470.9866768496504</v>
      </c>
      <c r="T35" s="34">
        <f>+'PT_Import_Val_2016-17 '!P33</f>
        <v>3929.799074991839</v>
      </c>
      <c r="U35" s="34">
        <f>'PT_Import_Val_2017-18'!P33</f>
        <v>5291.0195666688396</v>
      </c>
      <c r="V35" s="34">
        <f>'PT_Import_Val_2018-19'!N34</f>
        <v>6537.1072714164402</v>
      </c>
      <c r="W35" s="34">
        <f>'PT_Import_Val_2019-20'!N34</f>
        <v>3811.2168073318235</v>
      </c>
      <c r="X35" s="34">
        <f>'PT_Import_Val_2020-21'!N35</f>
        <v>2318.3597192643233</v>
      </c>
      <c r="Y35" s="34">
        <f>'PT_Import_Val_2021-22'!N35</f>
        <v>6633.0797204621922</v>
      </c>
      <c r="Z35" s="34">
        <f>'PT_Import_Val_2022-23'!N35</f>
        <v>7834.1901917744772</v>
      </c>
      <c r="AA35" s="34">
        <f>'PT_Import_Val_2023-24'!N35</f>
        <v>7746.3120777934992</v>
      </c>
    </row>
    <row r="36" spans="1:27" s="83" customFormat="1" ht="15.6">
      <c r="A36" s="150" t="s">
        <v>36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4</v>
      </c>
      <c r="H36" s="32">
        <v>31</v>
      </c>
      <c r="I36" s="32">
        <v>25</v>
      </c>
      <c r="J36" s="32">
        <v>77</v>
      </c>
      <c r="K36" s="32">
        <v>51</v>
      </c>
      <c r="L36" s="37">
        <v>64</v>
      </c>
      <c r="M36" s="37">
        <v>66.62</v>
      </c>
      <c r="N36" s="37">
        <v>124</v>
      </c>
      <c r="O36" s="33">
        <f>+'PT_IMPORT_VALRS_H 2011-12'!N35</f>
        <v>26.802216883000003</v>
      </c>
      <c r="P36" s="33">
        <f>+'PT_IMPORT_VALRS_H 2012-13 '!N35</f>
        <v>281.219164922</v>
      </c>
      <c r="Q36" s="34">
        <f>+'PT_IMPORT_VALRS_H_2013-14'!N35</f>
        <v>321.31154406999997</v>
      </c>
      <c r="R36" s="34">
        <f>+'PT_IMPORT_VALRS_H_2014-15'!N35</f>
        <v>245.22119823700001</v>
      </c>
      <c r="S36" s="34">
        <f>+'PT_IMPORT_VALRS_H_2015-16'!N35</f>
        <v>176.19690561600001</v>
      </c>
      <c r="T36" s="34">
        <f>+'PT_Import_Val_2016-17 '!P34</f>
        <v>36.968027065999998</v>
      </c>
      <c r="U36" s="34">
        <f>'PT_Import_Val_2017-18'!P34</f>
        <v>118.60878009276</v>
      </c>
      <c r="V36" s="34">
        <f>'PT_Import_Val_2018-19'!N35</f>
        <v>71.797439299999994</v>
      </c>
      <c r="W36" s="34">
        <f>'PT_Import_Val_2019-20'!N35</f>
        <v>88.6002163</v>
      </c>
      <c r="X36" s="34">
        <f>'PT_Import_Val_2020-21'!N36</f>
        <v>23.485345299999999</v>
      </c>
      <c r="Y36" s="34">
        <f>'PT_Import_Val_2021-22'!N36</f>
        <v>27.863056900000004</v>
      </c>
      <c r="Z36" s="34">
        <f>'PT_Import_Val_2022-23'!N36</f>
        <v>42.412267999999997</v>
      </c>
      <c r="AA36" s="34">
        <f>'PT_Import_Val_2023-24'!N36</f>
        <v>33.848592599999996</v>
      </c>
    </row>
    <row r="37" spans="1:27" s="83" customFormat="1" ht="18.600000000000001">
      <c r="A37" s="150" t="s">
        <v>45</v>
      </c>
      <c r="B37" s="32">
        <v>0</v>
      </c>
      <c r="C37" s="32">
        <v>39</v>
      </c>
      <c r="D37" s="32">
        <v>582</v>
      </c>
      <c r="E37" s="32">
        <v>413</v>
      </c>
      <c r="F37" s="32">
        <v>269</v>
      </c>
      <c r="G37" s="32">
        <v>426</v>
      </c>
      <c r="H37" s="32">
        <v>706</v>
      </c>
      <c r="I37" s="32">
        <v>4429</v>
      </c>
      <c r="J37" s="32">
        <v>2865</v>
      </c>
      <c r="K37" s="32">
        <v>6938</v>
      </c>
      <c r="L37" s="37">
        <v>2575</v>
      </c>
      <c r="M37" s="37">
        <v>7507.9443444958015</v>
      </c>
      <c r="N37" s="37">
        <v>8332.4</v>
      </c>
      <c r="O37" s="33">
        <f>+'PT_IMPORT_VALRS_H 2011-12'!N36</f>
        <v>11361.011679594139</v>
      </c>
      <c r="P37" s="33">
        <f>+'PT_IMPORT_VALRS_H 2012-13 '!N36</f>
        <v>17880.317290116986</v>
      </c>
      <c r="Q37" s="34">
        <f>+'PT_IMPORT_VALRS_H_2013-14'!N36</f>
        <v>23169.280341620321</v>
      </c>
      <c r="R37" s="34">
        <f>+'PT_IMPORT_VALRS_H_2014-15'!N36</f>
        <v>18267.292921351902</v>
      </c>
      <c r="S37" s="34">
        <f>+'PT_IMPORT_VALRS_H_2015-16'!N36</f>
        <v>9053.7429441777749</v>
      </c>
      <c r="T37" s="34">
        <f>+'PT_Import_Val_2016-17 '!P35</f>
        <v>9514.3117581940423</v>
      </c>
      <c r="U37" s="34">
        <f>'PT_Import_Val_2017-18'!P35</f>
        <v>9796.2099520585743</v>
      </c>
      <c r="V37" s="34">
        <f>'PT_Import_Val_2018-19'!N36</f>
        <v>11683.85918248865</v>
      </c>
      <c r="W37" s="34">
        <f>'PT_Import_Val_2019-20'!N36</f>
        <v>9093.6474985407895</v>
      </c>
      <c r="X37" s="34">
        <f>'PT_Import_Val_2020-21'!N38+'PT_Import_Val_2020-21'!N37</f>
        <v>6727.8321376921494</v>
      </c>
      <c r="Y37" s="34">
        <f>'PT_Import_Val_2021-22'!N38+'PT_Import_Val_2021-22'!N37</f>
        <v>11001.981015356787</v>
      </c>
      <c r="Z37" s="34">
        <f>'PT_Import_Val_2022-23'!N38+'PT_Import_Val_2022-23'!N37</f>
        <v>21075.001569037104</v>
      </c>
      <c r="AA37" s="34">
        <f>'PT_Import_Val_2023-24'!N38+'PT_Import_Val_2023-24'!N37</f>
        <v>22851.371325713455</v>
      </c>
    </row>
    <row r="38" spans="1:27" s="83" customFormat="1" ht="15.6">
      <c r="A38" s="146" t="s">
        <v>46</v>
      </c>
      <c r="B38" s="29">
        <f t="shared" ref="B38:AA38" si="3">SUM(B27:B37)</f>
        <v>306</v>
      </c>
      <c r="C38" s="29">
        <f t="shared" si="3"/>
        <v>698</v>
      </c>
      <c r="D38" s="29">
        <f t="shared" si="3"/>
        <v>7672</v>
      </c>
      <c r="E38" s="29">
        <f t="shared" si="3"/>
        <v>8285</v>
      </c>
      <c r="F38" s="29">
        <f t="shared" si="3"/>
        <v>10868</v>
      </c>
      <c r="G38" s="29">
        <f t="shared" si="3"/>
        <v>16781</v>
      </c>
      <c r="H38" s="29">
        <f t="shared" si="3"/>
        <v>29928</v>
      </c>
      <c r="I38" s="29">
        <f t="shared" si="3"/>
        <v>49973.5</v>
      </c>
      <c r="J38" s="29">
        <f t="shared" si="3"/>
        <v>81094.3</v>
      </c>
      <c r="K38" s="29">
        <f t="shared" si="3"/>
        <v>110789</v>
      </c>
      <c r="L38" s="29">
        <f t="shared" si="3"/>
        <v>122475.3</v>
      </c>
      <c r="M38" s="29">
        <f t="shared" si="3"/>
        <v>144687.41343173105</v>
      </c>
      <c r="N38" s="29">
        <f t="shared" si="3"/>
        <v>196860.7</v>
      </c>
      <c r="O38" s="29">
        <f>SUM(O27:O37)</f>
        <v>284644.23002973187</v>
      </c>
      <c r="P38" s="29">
        <f>SUM(P27:P37)</f>
        <v>320089.59253573266</v>
      </c>
      <c r="Q38" s="29">
        <f t="shared" si="3"/>
        <v>368279.06709151517</v>
      </c>
      <c r="R38" s="29">
        <f t="shared" si="3"/>
        <v>288579.79575605557</v>
      </c>
      <c r="S38" s="35">
        <f t="shared" si="3"/>
        <v>176779.58123669078</v>
      </c>
      <c r="T38" s="35">
        <f t="shared" si="3"/>
        <v>194892.64238786697</v>
      </c>
      <c r="U38" s="35">
        <f t="shared" si="3"/>
        <v>225387.76033783995</v>
      </c>
      <c r="V38" s="29">
        <f t="shared" si="3"/>
        <v>267696.52439886553</v>
      </c>
      <c r="W38" s="29">
        <f t="shared" si="3"/>
        <v>254017.54218988039</v>
      </c>
      <c r="X38" s="29">
        <f t="shared" si="3"/>
        <v>157167.71056863756</v>
      </c>
      <c r="Y38" s="29">
        <f t="shared" si="3"/>
        <v>331801.0019172951</v>
      </c>
      <c r="Z38" s="29">
        <f t="shared" si="3"/>
        <v>458728.6665060051</v>
      </c>
      <c r="AA38" s="29">
        <f t="shared" si="3"/>
        <v>394153.2851724464</v>
      </c>
    </row>
    <row r="39" spans="1:27" s="85" customFormat="1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7"/>
      <c r="T39" s="34"/>
      <c r="U39" s="26"/>
      <c r="V39" s="26"/>
      <c r="W39" s="26"/>
      <c r="X39" s="26"/>
      <c r="Y39" s="26"/>
      <c r="Z39" s="26"/>
      <c r="AA39" s="26"/>
    </row>
    <row r="40" spans="1:27" s="83" customFormat="1">
      <c r="A40" s="26" t="s">
        <v>47</v>
      </c>
      <c r="B40" s="29">
        <f t="shared" ref="B40:O40" si="4">+B24-B38</f>
        <v>26885</v>
      </c>
      <c r="C40" s="29">
        <f t="shared" si="4"/>
        <v>53516</v>
      </c>
      <c r="D40" s="29">
        <f t="shared" si="4"/>
        <v>70353</v>
      </c>
      <c r="E40" s="29">
        <f t="shared" si="4"/>
        <v>59361</v>
      </c>
      <c r="F40" s="29">
        <f t="shared" si="4"/>
        <v>74174</v>
      </c>
      <c r="G40" s="29">
        <f t="shared" si="4"/>
        <v>76470</v>
      </c>
      <c r="H40" s="29">
        <f t="shared" si="4"/>
        <v>101962</v>
      </c>
      <c r="I40" s="29">
        <f t="shared" si="4"/>
        <v>149698.5</v>
      </c>
      <c r="J40" s="29">
        <f t="shared" si="4"/>
        <v>179094.7</v>
      </c>
      <c r="K40" s="29">
        <f t="shared" si="4"/>
        <v>222909</v>
      </c>
      <c r="L40" s="29">
        <f t="shared" si="4"/>
        <v>286984.7</v>
      </c>
      <c r="M40" s="29">
        <f t="shared" si="4"/>
        <v>264389.1315380616</v>
      </c>
      <c r="N40" s="29">
        <f t="shared" si="4"/>
        <v>314413.91532449669</v>
      </c>
      <c r="O40" s="29">
        <f t="shared" si="4"/>
        <v>455666.73475955101</v>
      </c>
      <c r="P40" s="29">
        <f t="shared" ref="P40:W40" si="5">+P24-P38</f>
        <v>533414.7422269556</v>
      </c>
      <c r="Q40" s="29">
        <f t="shared" si="5"/>
        <v>572491.89739510848</v>
      </c>
      <c r="R40" s="29">
        <f t="shared" si="5"/>
        <v>473480.51515534468</v>
      </c>
      <c r="S40" s="29">
        <f t="shared" si="5"/>
        <v>305160.28769041505</v>
      </c>
      <c r="T40" s="29">
        <f t="shared" si="5"/>
        <v>346832.36213444162</v>
      </c>
      <c r="U40" s="29">
        <f t="shared" si="5"/>
        <v>429436.30639219459</v>
      </c>
      <c r="V40" s="29">
        <f t="shared" si="5"/>
        <v>629151.76287415565</v>
      </c>
      <c r="W40" s="29">
        <f t="shared" si="5"/>
        <v>588725.02085743716</v>
      </c>
      <c r="X40" s="29">
        <f>+X24-X38</f>
        <v>412040.52391360176</v>
      </c>
      <c r="Y40" s="29">
        <f>+Y24-Y38</f>
        <v>746295.96653023385</v>
      </c>
      <c r="Z40" s="29">
        <f>+Z24-Z38</f>
        <v>1017497.145940049</v>
      </c>
      <c r="AA40" s="29">
        <f>+AA24-AA38</f>
        <v>897349.86090339138</v>
      </c>
    </row>
    <row r="41" spans="1:27" s="85" customForma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27"/>
      <c r="Q41" s="27"/>
      <c r="R41" s="30"/>
      <c r="S41" s="27"/>
      <c r="T41" s="34"/>
      <c r="U41" s="26"/>
      <c r="V41" s="26"/>
      <c r="W41" s="26"/>
      <c r="X41" s="26"/>
      <c r="Y41" s="26"/>
      <c r="Z41" s="26"/>
      <c r="AA41" s="26"/>
    </row>
    <row r="42" spans="1:27" s="83" customFormat="1">
      <c r="A42" s="26" t="s">
        <v>48</v>
      </c>
      <c r="B42" s="35">
        <f t="shared" ref="B42:O42" si="6">+B38-B22</f>
        <v>-11968</v>
      </c>
      <c r="C42" s="35">
        <f t="shared" si="6"/>
        <v>-13488</v>
      </c>
      <c r="D42" s="35">
        <f t="shared" si="6"/>
        <v>-4421</v>
      </c>
      <c r="E42" s="35">
        <f t="shared" si="6"/>
        <v>1036</v>
      </c>
      <c r="F42" s="35">
        <f t="shared" si="6"/>
        <v>2021</v>
      </c>
      <c r="G42" s="35">
        <f t="shared" si="6"/>
        <v>7058</v>
      </c>
      <c r="H42" s="35">
        <f t="shared" si="6"/>
        <v>15041</v>
      </c>
      <c r="I42" s="35">
        <f t="shared" si="6"/>
        <v>22003.5</v>
      </c>
      <c r="J42" s="35">
        <f t="shared" si="6"/>
        <v>39934.300000000003</v>
      </c>
      <c r="K42" s="35">
        <f t="shared" si="6"/>
        <v>49790</v>
      </c>
      <c r="L42" s="35">
        <f t="shared" si="6"/>
        <v>61319.3</v>
      </c>
      <c r="M42" s="35">
        <f t="shared" si="6"/>
        <v>110887.8684619384</v>
      </c>
      <c r="N42" s="35">
        <f t="shared" si="6"/>
        <v>140862.38467550327</v>
      </c>
      <c r="O42" s="35">
        <f t="shared" si="6"/>
        <v>216553.10739645833</v>
      </c>
      <c r="P42" s="35">
        <f t="shared" ref="P42:W42" si="7">+P38-P22</f>
        <v>251237.53713654127</v>
      </c>
      <c r="Q42" s="35">
        <f t="shared" si="7"/>
        <v>292382.88221185451</v>
      </c>
      <c r="R42" s="35">
        <f t="shared" si="7"/>
        <v>213935.65914896628</v>
      </c>
      <c r="S42" s="35">
        <f t="shared" si="7"/>
        <v>111418.55735916749</v>
      </c>
      <c r="T42" s="35">
        <f t="shared" si="7"/>
        <v>123326.95571581082</v>
      </c>
      <c r="U42" s="35">
        <f t="shared" si="7"/>
        <v>137013.84167521942</v>
      </c>
      <c r="V42" s="29">
        <f t="shared" si="7"/>
        <v>154031.087232213</v>
      </c>
      <c r="W42" s="29">
        <f t="shared" si="7"/>
        <v>128275.95430189377</v>
      </c>
      <c r="X42" s="29">
        <f>+X38-X22</f>
        <v>47738.045299421865</v>
      </c>
      <c r="Y42" s="29">
        <f>+Y38-Y22</f>
        <v>154966.22544105427</v>
      </c>
      <c r="Z42" s="29">
        <f>+Z38-Z22</f>
        <v>242874.67840672098</v>
      </c>
      <c r="AA42" s="29">
        <f>+AA38-AA22</f>
        <v>203238.84878136861</v>
      </c>
    </row>
    <row r="43" spans="1:27" s="83" customFormat="1" ht="12" customHeight="1">
      <c r="A43" s="173" t="s">
        <v>49</v>
      </c>
      <c r="B43" s="174"/>
      <c r="C43" s="155"/>
      <c r="D43" s="155"/>
      <c r="E43" s="155"/>
      <c r="F43" s="155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</row>
    <row r="44" spans="1:27" ht="15" customHeight="1">
      <c r="A44" s="156" t="s">
        <v>50</v>
      </c>
      <c r="B44" s="157"/>
      <c r="C44" s="157"/>
      <c r="D44" s="157"/>
      <c r="E44" s="157"/>
      <c r="F44" s="157"/>
      <c r="G44" s="151"/>
      <c r="H44" s="151"/>
      <c r="I44" s="151"/>
      <c r="J44" s="151"/>
      <c r="K44" s="151"/>
      <c r="L44" s="151"/>
      <c r="M44" s="151"/>
    </row>
    <row r="45" spans="1:27">
      <c r="A45" s="158" t="s">
        <v>51</v>
      </c>
      <c r="B45" s="157"/>
      <c r="C45" s="157"/>
      <c r="D45" s="157"/>
      <c r="E45" s="157"/>
      <c r="F45" s="157"/>
      <c r="G45" s="131"/>
      <c r="H45" s="131"/>
      <c r="I45" s="131"/>
      <c r="J45" s="131"/>
      <c r="K45" s="131"/>
      <c r="L45" s="131"/>
      <c r="M45" s="131"/>
    </row>
    <row r="46" spans="1:27">
      <c r="A46" s="158" t="s">
        <v>52</v>
      </c>
      <c r="B46" s="157"/>
      <c r="C46" s="157"/>
      <c r="D46" s="157"/>
      <c r="E46" s="157"/>
      <c r="F46" s="157"/>
      <c r="G46" s="131"/>
      <c r="H46" s="131"/>
      <c r="I46" s="131"/>
      <c r="J46" s="131"/>
      <c r="K46" s="131"/>
      <c r="L46" s="131"/>
      <c r="M46" s="131"/>
    </row>
    <row r="47" spans="1:27" ht="14.4">
      <c r="A47" s="158" t="s">
        <v>53</v>
      </c>
      <c r="B47" s="128"/>
      <c r="C47" s="128"/>
      <c r="D47" s="128"/>
      <c r="E47" s="128"/>
      <c r="F47" s="128"/>
      <c r="G47"/>
      <c r="H47"/>
      <c r="I47"/>
      <c r="J47"/>
      <c r="K47"/>
      <c r="L47"/>
      <c r="M47"/>
    </row>
    <row r="48" spans="1:27" ht="14.4">
      <c r="A48" s="158" t="s">
        <v>54</v>
      </c>
      <c r="B48" s="128"/>
      <c r="C48" s="128"/>
      <c r="D48" s="128"/>
      <c r="E48" s="128"/>
      <c r="F48" s="128"/>
      <c r="G48"/>
      <c r="H48"/>
      <c r="I48"/>
      <c r="J48"/>
      <c r="K48"/>
      <c r="L48"/>
      <c r="M48"/>
    </row>
    <row r="49" spans="1:13" ht="14.4">
      <c r="A49" s="158" t="s">
        <v>55</v>
      </c>
      <c r="B49" s="128"/>
      <c r="C49" s="128"/>
      <c r="D49" s="128"/>
      <c r="E49" s="128"/>
      <c r="F49" s="128"/>
      <c r="G49"/>
      <c r="H49"/>
      <c r="I49"/>
      <c r="J49"/>
      <c r="K49"/>
      <c r="L49"/>
      <c r="M49"/>
    </row>
    <row r="50" spans="1:13">
      <c r="A50" s="158" t="s">
        <v>56</v>
      </c>
      <c r="B50" s="128"/>
      <c r="C50" s="128"/>
      <c r="D50" s="128"/>
      <c r="E50" s="128"/>
      <c r="F50" s="128"/>
    </row>
    <row r="51" spans="1:13">
      <c r="A51" s="158" t="s">
        <v>57</v>
      </c>
      <c r="B51" s="157"/>
      <c r="C51" s="157"/>
      <c r="D51" s="157"/>
      <c r="E51" s="157"/>
      <c r="F51" s="157"/>
    </row>
    <row r="52" spans="1:13">
      <c r="A52" s="130"/>
    </row>
  </sheetData>
  <mergeCells count="3">
    <mergeCell ref="A43:B43"/>
    <mergeCell ref="A6:AA6"/>
    <mergeCell ref="A7:AA7"/>
  </mergeCells>
  <pageMargins left="0" right="0" top="0.75" bottom="0.75" header="0.3" footer="0.3"/>
  <pageSetup paperSize="9" scale="29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3:IV47"/>
  <sheetViews>
    <sheetView topLeftCell="A21" zoomScale="70" zoomScaleNormal="70" workbookViewId="0">
      <selection activeCell="A39" sqref="A39:M48"/>
    </sheetView>
  </sheetViews>
  <sheetFormatPr defaultColWidth="9.21875" defaultRowHeight="13.2"/>
  <cols>
    <col min="1" max="1" width="28" style="10" customWidth="1"/>
    <col min="2" max="14" width="14.77734375" style="3" customWidth="1"/>
    <col min="15" max="15" width="9.21875" style="3"/>
    <col min="16" max="16" width="9.21875" style="40"/>
    <col min="17" max="17" width="12.44140625" style="40" bestFit="1" customWidth="1"/>
    <col min="18" max="18" width="12" style="40" bestFit="1" customWidth="1"/>
    <col min="19" max="19" width="13" style="40" bestFit="1" customWidth="1"/>
    <col min="20" max="16384" width="9.21875" style="40"/>
  </cols>
  <sheetData>
    <row r="3" spans="1:256" ht="20.399999999999999">
      <c r="A3" s="2"/>
      <c r="E3" s="23" t="s">
        <v>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>
      <c r="A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>
      <c r="A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3.8">
      <c r="A6" s="90" t="s">
        <v>95</v>
      </c>
      <c r="B6" s="91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3.8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s="15" customFormat="1" ht="17.399999999999999">
      <c r="A9" s="25" t="s">
        <v>3</v>
      </c>
      <c r="B9" s="86" t="s">
        <v>60</v>
      </c>
      <c r="C9" s="86" t="s">
        <v>61</v>
      </c>
      <c r="D9" s="86" t="s">
        <v>62</v>
      </c>
      <c r="E9" s="86" t="s">
        <v>63</v>
      </c>
      <c r="F9" s="86" t="s">
        <v>64</v>
      </c>
      <c r="G9" s="86" t="s">
        <v>65</v>
      </c>
      <c r="H9" s="86" t="s">
        <v>66</v>
      </c>
      <c r="I9" s="86" t="s">
        <v>67</v>
      </c>
      <c r="J9" s="86" t="s">
        <v>68</v>
      </c>
      <c r="K9" s="86" t="s">
        <v>69</v>
      </c>
      <c r="L9" s="86" t="s">
        <v>70</v>
      </c>
      <c r="M9" s="86" t="s">
        <v>71</v>
      </c>
      <c r="N9" s="86" t="s">
        <v>72</v>
      </c>
    </row>
    <row r="10" spans="1:256" s="15" customFormat="1" ht="13.8">
      <c r="A10" s="84" t="s">
        <v>96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spans="1:256" s="87" customFormat="1" ht="13.8">
      <c r="A11" s="51" t="s">
        <v>73</v>
      </c>
      <c r="B11" s="50">
        <v>39216.378385684075</v>
      </c>
      <c r="C11" s="50">
        <v>48052.272903623889</v>
      </c>
      <c r="D11" s="50">
        <v>42815.800458269383</v>
      </c>
      <c r="E11" s="50">
        <v>45571.309887751442</v>
      </c>
      <c r="F11" s="50">
        <v>39024.211768270514</v>
      </c>
      <c r="G11" s="50">
        <v>32786.019040885541</v>
      </c>
      <c r="H11" s="50">
        <v>32407.055503092164</v>
      </c>
      <c r="I11" s="50">
        <v>31642.854285152727</v>
      </c>
      <c r="J11" s="50">
        <v>29280.449806006942</v>
      </c>
      <c r="K11" s="50">
        <v>24202.800915022621</v>
      </c>
      <c r="L11" s="50">
        <v>22542.044233936973</v>
      </c>
      <c r="M11" s="50">
        <v>29037.647861886184</v>
      </c>
      <c r="N11" s="51">
        <f>SUM(B11:M11)</f>
        <v>416578.84504958248</v>
      </c>
      <c r="O11" s="88"/>
    </row>
    <row r="12" spans="1:256" s="13" customFormat="1" ht="13.8">
      <c r="A12" s="48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256" s="13" customFormat="1" ht="13.8">
      <c r="A13" s="45" t="s">
        <v>28</v>
      </c>
      <c r="B13" s="50">
        <v>2224.8468728674711</v>
      </c>
      <c r="C13" s="50">
        <v>2648.9057153069566</v>
      </c>
      <c r="D13" s="50">
        <v>1994.1906503208577</v>
      </c>
      <c r="E13" s="50">
        <v>2098.1459844409292</v>
      </c>
      <c r="F13" s="50">
        <v>2897.7319137952641</v>
      </c>
      <c r="G13" s="50">
        <v>1645.2497887645723</v>
      </c>
      <c r="H13" s="50">
        <v>1874.3300030704345</v>
      </c>
      <c r="I13" s="50">
        <v>2193.5463235140951</v>
      </c>
      <c r="J13" s="50">
        <v>2646.8161183137895</v>
      </c>
      <c r="K13" s="50">
        <v>2239.9267481508664</v>
      </c>
      <c r="L13" s="50">
        <v>1602.5841671650901</v>
      </c>
      <c r="M13" s="50">
        <v>1711.5651991</v>
      </c>
      <c r="N13" s="51">
        <f t="shared" ref="N13:N22" si="0">SUM(B13:M13)</f>
        <v>25777.839484810323</v>
      </c>
    </row>
    <row r="14" spans="1:256" s="13" customFormat="1" ht="13.8">
      <c r="A14" s="45" t="s">
        <v>29</v>
      </c>
      <c r="B14" s="50">
        <v>517.39767566914247</v>
      </c>
      <c r="C14" s="50">
        <v>745.55</v>
      </c>
      <c r="D14" s="50">
        <v>840.83009144800008</v>
      </c>
      <c r="E14" s="50">
        <v>568.32001180169686</v>
      </c>
      <c r="F14" s="50">
        <v>134.44999999999999</v>
      </c>
      <c r="G14" s="50">
        <v>196.49898112100001</v>
      </c>
      <c r="H14" s="50">
        <v>523.89876549306973</v>
      </c>
      <c r="I14" s="50">
        <v>119.262844685</v>
      </c>
      <c r="J14" s="50">
        <v>324.34859994216117</v>
      </c>
      <c r="K14" s="50">
        <v>172.182003108</v>
      </c>
      <c r="L14" s="50">
        <v>0</v>
      </c>
      <c r="M14" s="50">
        <v>64.703836550999995</v>
      </c>
      <c r="N14" s="51">
        <f t="shared" si="0"/>
        <v>4207.4428098190692</v>
      </c>
    </row>
    <row r="15" spans="1:256" s="13" customFormat="1" ht="13.8">
      <c r="A15" s="45" t="s">
        <v>30</v>
      </c>
      <c r="B15" s="50">
        <v>519.17141187979087</v>
      </c>
      <c r="C15" s="50">
        <v>1393.489937575257</v>
      </c>
      <c r="D15" s="50">
        <v>1323.6603175723283</v>
      </c>
      <c r="E15" s="50">
        <v>1288.5584179906436</v>
      </c>
      <c r="F15" s="50">
        <v>956.99803709719754</v>
      </c>
      <c r="G15" s="50">
        <v>548.81490704900011</v>
      </c>
      <c r="H15" s="50">
        <v>758.77592400635933</v>
      </c>
      <c r="I15" s="50">
        <v>392.030923212</v>
      </c>
      <c r="J15" s="50">
        <v>653.25593019999997</v>
      </c>
      <c r="K15" s="50">
        <v>652.01503021199994</v>
      </c>
      <c r="L15" s="50">
        <v>496.64766909299999</v>
      </c>
      <c r="M15" s="50">
        <v>597.18458763400008</v>
      </c>
      <c r="N15" s="51">
        <f t="shared" si="0"/>
        <v>9580.6030935215749</v>
      </c>
    </row>
    <row r="16" spans="1:256" s="13" customFormat="1" ht="13.8">
      <c r="A16" s="45" t="s">
        <v>31</v>
      </c>
      <c r="B16" s="50">
        <v>74.784598799999998</v>
      </c>
      <c r="C16" s="50">
        <v>24.608783500000001</v>
      </c>
      <c r="D16" s="50">
        <v>143.07363067400001</v>
      </c>
      <c r="E16" s="50">
        <v>102.78655550000001</v>
      </c>
      <c r="F16" s="50">
        <v>69.826379900000006</v>
      </c>
      <c r="G16" s="50">
        <v>70.792513299999996</v>
      </c>
      <c r="H16" s="50">
        <v>71.4822822</v>
      </c>
      <c r="I16" s="50">
        <v>93.078881699999997</v>
      </c>
      <c r="J16" s="50">
        <v>76.024404200000006</v>
      </c>
      <c r="K16" s="50">
        <v>15.217496499999999</v>
      </c>
      <c r="L16" s="50">
        <v>48.058190600000003</v>
      </c>
      <c r="M16" s="50">
        <v>99.070778000000004</v>
      </c>
      <c r="N16" s="51">
        <f t="shared" si="0"/>
        <v>888.80449487400017</v>
      </c>
    </row>
    <row r="17" spans="1:15" s="13" customFormat="1" ht="13.8">
      <c r="A17" s="45" t="s">
        <v>32</v>
      </c>
      <c r="B17" s="50">
        <v>131.84443909240588</v>
      </c>
      <c r="C17" s="50">
        <v>0</v>
      </c>
      <c r="D17" s="50">
        <v>26.276287235000002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158.12072632740589</v>
      </c>
    </row>
    <row r="18" spans="1:15" s="13" customFormat="1" ht="13.8">
      <c r="A18" s="45" t="s">
        <v>33</v>
      </c>
      <c r="B18" s="50">
        <v>6.5849441999999998</v>
      </c>
      <c r="C18" s="50">
        <v>2.3142456999999999</v>
      </c>
      <c r="D18" s="50">
        <v>144.68808150000001</v>
      </c>
      <c r="E18" s="50">
        <v>11.224600000000001</v>
      </c>
      <c r="F18" s="50">
        <v>2.7867063999999999</v>
      </c>
      <c r="G18" s="50">
        <v>3.8881933000000002</v>
      </c>
      <c r="H18" s="50">
        <v>26.5057434</v>
      </c>
      <c r="I18" s="50">
        <v>43.163344799999997</v>
      </c>
      <c r="J18" s="50">
        <v>40.742342100000002</v>
      </c>
      <c r="K18" s="50">
        <v>10.2735357</v>
      </c>
      <c r="L18" s="50">
        <v>162.72807119999999</v>
      </c>
      <c r="M18" s="50">
        <v>150.29456949999997</v>
      </c>
      <c r="N18" s="51">
        <f>SUM(B18:M18)</f>
        <v>605.19437779999998</v>
      </c>
    </row>
    <row r="19" spans="1:15" s="13" customFormat="1" ht="13.8">
      <c r="A19" s="45" t="s">
        <v>34</v>
      </c>
      <c r="B19" s="50">
        <v>928.44695239999999</v>
      </c>
      <c r="C19" s="50">
        <v>715.39494990000003</v>
      </c>
      <c r="D19" s="50">
        <v>916.12616839999998</v>
      </c>
      <c r="E19" s="50">
        <v>875.88517059999992</v>
      </c>
      <c r="F19" s="50">
        <v>787.47054969999999</v>
      </c>
      <c r="G19" s="50">
        <v>876.1655528</v>
      </c>
      <c r="H19" s="50">
        <v>658.32135270000003</v>
      </c>
      <c r="I19" s="50">
        <v>844.9431687</v>
      </c>
      <c r="J19" s="50">
        <v>791.746232652</v>
      </c>
      <c r="K19" s="50">
        <v>780.64779274800003</v>
      </c>
      <c r="L19" s="50">
        <v>596.33856750000007</v>
      </c>
      <c r="M19" s="50">
        <v>706.19427439499998</v>
      </c>
      <c r="N19" s="51">
        <f>SUM(B19:M19)</f>
        <v>9477.6807324950005</v>
      </c>
    </row>
    <row r="20" spans="1:15" s="13" customFormat="1" ht="13.8">
      <c r="A20" s="45" t="s">
        <v>35</v>
      </c>
      <c r="B20" s="50">
        <v>94.853579199999999</v>
      </c>
      <c r="C20" s="50">
        <v>138.56429448700001</v>
      </c>
      <c r="D20" s="50">
        <v>693.17268996587131</v>
      </c>
      <c r="E20" s="50">
        <v>121.960919422</v>
      </c>
      <c r="F20" s="50">
        <v>125.57755779999999</v>
      </c>
      <c r="G20" s="50">
        <v>235.5269034736271</v>
      </c>
      <c r="H20" s="50">
        <v>180.59073137579733</v>
      </c>
      <c r="I20" s="50">
        <v>115.6988722</v>
      </c>
      <c r="J20" s="50">
        <v>100.188283248</v>
      </c>
      <c r="K20" s="50">
        <v>378.68151000202494</v>
      </c>
      <c r="L20" s="50">
        <v>48.527799299999998</v>
      </c>
      <c r="M20" s="50">
        <v>146.2686448</v>
      </c>
      <c r="N20" s="51">
        <f t="shared" si="0"/>
        <v>2379.6117852743209</v>
      </c>
    </row>
    <row r="21" spans="1:15" s="13" customFormat="1" ht="13.8">
      <c r="A21" s="45" t="s">
        <v>36</v>
      </c>
      <c r="B21" s="50">
        <v>211.0528261</v>
      </c>
      <c r="C21" s="50">
        <v>224.0913616</v>
      </c>
      <c r="D21" s="50">
        <v>198.59379490000001</v>
      </c>
      <c r="E21" s="50">
        <v>120.6822033</v>
      </c>
      <c r="F21" s="50">
        <v>89.453874900000002</v>
      </c>
      <c r="G21" s="50">
        <v>82.993476700000002</v>
      </c>
      <c r="H21" s="50">
        <v>206.7786638</v>
      </c>
      <c r="I21" s="50">
        <v>149.86468740000001</v>
      </c>
      <c r="J21" s="50">
        <v>191.0395747</v>
      </c>
      <c r="K21" s="50">
        <v>118.35221</v>
      </c>
      <c r="L21" s="50">
        <v>81.492440099999996</v>
      </c>
      <c r="M21" s="50">
        <v>157.12833989999999</v>
      </c>
      <c r="N21" s="51">
        <f t="shared" si="0"/>
        <v>1831.5234534000001</v>
      </c>
    </row>
    <row r="22" spans="1:15" s="13" customFormat="1" ht="16.8">
      <c r="A22" s="28" t="s">
        <v>97</v>
      </c>
      <c r="B22" s="50">
        <v>781.04209747686946</v>
      </c>
      <c r="C22" s="50">
        <v>922.62093400000049</v>
      </c>
      <c r="D22" s="50">
        <v>903.71903517290957</v>
      </c>
      <c r="E22" s="50">
        <v>928.05912202699983</v>
      </c>
      <c r="F22" s="50">
        <v>1020.2691618999997</v>
      </c>
      <c r="G22" s="50">
        <v>1066.66600217</v>
      </c>
      <c r="H22" s="50">
        <v>997.19947420081553</v>
      </c>
      <c r="I22" s="50">
        <v>778.38731780000126</v>
      </c>
      <c r="J22" s="50">
        <v>703.70275540000057</v>
      </c>
      <c r="K22" s="50">
        <v>881.23896015399896</v>
      </c>
      <c r="L22" s="50">
        <v>794.8445327000004</v>
      </c>
      <c r="M22" s="50">
        <v>676.4535262000004</v>
      </c>
      <c r="N22" s="51">
        <f t="shared" si="0"/>
        <v>10454.202919201596</v>
      </c>
    </row>
    <row r="23" spans="1:15" s="13" customFormat="1" ht="13.8">
      <c r="A23" s="46" t="s">
        <v>98</v>
      </c>
      <c r="B23" s="52">
        <f>SUM(B13:B22)</f>
        <v>5490.0253976856793</v>
      </c>
      <c r="C23" s="52">
        <f t="shared" ref="C23:M23" si="1">SUM(C13:C22)</f>
        <v>6815.540222069214</v>
      </c>
      <c r="D23" s="52">
        <f t="shared" si="1"/>
        <v>7184.3307471889684</v>
      </c>
      <c r="E23" s="52">
        <f t="shared" si="1"/>
        <v>6115.6229850822692</v>
      </c>
      <c r="F23" s="52">
        <f t="shared" si="1"/>
        <v>6084.564181492462</v>
      </c>
      <c r="G23" s="52">
        <f t="shared" si="1"/>
        <v>4726.5963186781992</v>
      </c>
      <c r="H23" s="52">
        <f t="shared" si="1"/>
        <v>5297.8829402464771</v>
      </c>
      <c r="I23" s="52">
        <f t="shared" si="1"/>
        <v>4729.9763640110959</v>
      </c>
      <c r="J23" s="52">
        <f t="shared" si="1"/>
        <v>5527.864240755951</v>
      </c>
      <c r="K23" s="52">
        <f t="shared" si="1"/>
        <v>5248.535286574891</v>
      </c>
      <c r="L23" s="52">
        <f t="shared" si="1"/>
        <v>3831.2214376580905</v>
      </c>
      <c r="M23" s="52">
        <f t="shared" si="1"/>
        <v>4308.8637560799998</v>
      </c>
      <c r="N23" s="52">
        <f>SUM(N13:N22)</f>
        <v>65361.023877523287</v>
      </c>
    </row>
    <row r="24" spans="1:15" s="13" customFormat="1" ht="13.8">
      <c r="A24" s="47" t="s">
        <v>78</v>
      </c>
      <c r="B24" s="52">
        <f>+B23+B11</f>
        <v>44706.403783369751</v>
      </c>
      <c r="C24" s="52">
        <f>+C23+C11</f>
        <v>54867.813125693101</v>
      </c>
      <c r="D24" s="52">
        <f>+D23+D11</f>
        <v>50000.131205458354</v>
      </c>
      <c r="E24" s="52">
        <f>+E23+E11</f>
        <v>51686.932872833713</v>
      </c>
      <c r="F24" s="52">
        <f>+F23+F11</f>
        <v>45108.775949762974</v>
      </c>
      <c r="G24" s="52">
        <f t="shared" ref="G24:N24" si="2">+G11+G23</f>
        <v>37512.615359563744</v>
      </c>
      <c r="H24" s="52">
        <f t="shared" si="2"/>
        <v>37704.938443338644</v>
      </c>
      <c r="I24" s="52">
        <f t="shared" si="2"/>
        <v>36372.830649163821</v>
      </c>
      <c r="J24" s="52">
        <f t="shared" si="2"/>
        <v>34808.314046762891</v>
      </c>
      <c r="K24" s="52">
        <f t="shared" si="2"/>
        <v>29451.336201597511</v>
      </c>
      <c r="L24" s="52">
        <f t="shared" si="2"/>
        <v>26373.265671595065</v>
      </c>
      <c r="M24" s="52">
        <f t="shared" si="2"/>
        <v>33346.511617966185</v>
      </c>
      <c r="N24" s="52">
        <f t="shared" si="2"/>
        <v>481939.8689271058</v>
      </c>
    </row>
    <row r="25" spans="1:15" s="13" customFormat="1" ht="13.8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5" s="13" customFormat="1" ht="16.8">
      <c r="A26" s="48" t="s">
        <v>100</v>
      </c>
      <c r="B26" s="50">
        <v>102.41</v>
      </c>
      <c r="C26" s="50">
        <v>81.88</v>
      </c>
      <c r="D26" s="50">
        <v>88.48</v>
      </c>
      <c r="E26" s="50">
        <v>90.65</v>
      </c>
      <c r="F26" s="50">
        <v>76.510000000000005</v>
      </c>
      <c r="G26" s="50">
        <v>48.99</v>
      </c>
      <c r="H26" s="50">
        <v>22.56</v>
      </c>
      <c r="I26" s="50">
        <v>18.739999999999998</v>
      </c>
      <c r="J26" s="50">
        <v>30.87</v>
      </c>
      <c r="K26" s="50">
        <v>53.32</v>
      </c>
      <c r="L26" s="50">
        <v>65.73</v>
      </c>
      <c r="M26" s="50">
        <v>104.81</v>
      </c>
      <c r="N26" s="51">
        <f>SUM(B26:M26)</f>
        <v>784.95</v>
      </c>
    </row>
    <row r="27" spans="1:15" s="13" customFormat="1" ht="13.8">
      <c r="A27" s="45" t="s">
        <v>79</v>
      </c>
      <c r="B27" s="50">
        <v>3796.9353954549997</v>
      </c>
      <c r="C27" s="50">
        <v>6089.4519135320006</v>
      </c>
      <c r="D27" s="50">
        <v>6006.9253656737292</v>
      </c>
      <c r="E27" s="50">
        <v>5756.2178742802689</v>
      </c>
      <c r="F27" s="50">
        <v>5383.7287975350009</v>
      </c>
      <c r="G27" s="50">
        <v>4909.9493510969996</v>
      </c>
      <c r="H27" s="50">
        <v>5239.8644334909995</v>
      </c>
      <c r="I27" s="50">
        <v>4639.5120351213873</v>
      </c>
      <c r="J27" s="50">
        <v>4768.1319559566118</v>
      </c>
      <c r="K27" s="50">
        <v>4309.333180052</v>
      </c>
      <c r="L27" s="50">
        <v>4116.072042111</v>
      </c>
      <c r="M27" s="50">
        <v>4559.2692841620001</v>
      </c>
      <c r="N27" s="51">
        <f t="shared" ref="N27:N36" si="3">SUM(B27:M27)</f>
        <v>59575.391628466998</v>
      </c>
    </row>
    <row r="28" spans="1:15" s="13" customFormat="1" ht="13.8">
      <c r="A28" s="45" t="s">
        <v>30</v>
      </c>
      <c r="B28" s="50">
        <v>1929.8844972366019</v>
      </c>
      <c r="C28" s="50">
        <v>1763.0769001467013</v>
      </c>
      <c r="D28" s="50">
        <v>2123.1475973263455</v>
      </c>
      <c r="E28" s="50">
        <v>2080.5417061821763</v>
      </c>
      <c r="F28" s="50">
        <v>1805.9651435132714</v>
      </c>
      <c r="G28" s="50">
        <v>1530.7008349085411</v>
      </c>
      <c r="H28" s="50">
        <v>1032.4707912164563</v>
      </c>
      <c r="I28" s="50">
        <v>1592.300786266326</v>
      </c>
      <c r="J28" s="50">
        <v>1897.0071591313797</v>
      </c>
      <c r="K28" s="50">
        <v>1297.5966501603</v>
      </c>
      <c r="L28" s="50">
        <v>1492.5716580730934</v>
      </c>
      <c r="M28" s="50">
        <v>1511.2466013806518</v>
      </c>
      <c r="N28" s="51">
        <f t="shared" si="3"/>
        <v>20056.510325541843</v>
      </c>
    </row>
    <row r="29" spans="1:15" s="13" customFormat="1" ht="13.8">
      <c r="A29" s="49" t="s">
        <v>81</v>
      </c>
      <c r="B29" s="50">
        <v>549.53380272000004</v>
      </c>
      <c r="C29" s="50">
        <v>992.80158252000001</v>
      </c>
      <c r="D29" s="50">
        <v>1425.1324908400002</v>
      </c>
      <c r="E29" s="50">
        <v>1617.9188739585923</v>
      </c>
      <c r="F29" s="50">
        <v>1712.2396360474077</v>
      </c>
      <c r="G29" s="50">
        <v>2011.4089103419999</v>
      </c>
      <c r="H29" s="50">
        <v>908.41296780200003</v>
      </c>
      <c r="I29" s="50">
        <v>1386.600389086</v>
      </c>
      <c r="J29" s="50">
        <v>962.71824897300007</v>
      </c>
      <c r="K29" s="50">
        <v>1399.8028922910003</v>
      </c>
      <c r="L29" s="50">
        <v>1276.9258890140002</v>
      </c>
      <c r="M29" s="50">
        <v>1763.585652194</v>
      </c>
      <c r="N29" s="51">
        <f t="shared" si="3"/>
        <v>16007.081335788</v>
      </c>
      <c r="O29" s="89"/>
    </row>
    <row r="30" spans="1:15" s="13" customFormat="1" ht="13.8">
      <c r="A30" s="49" t="s">
        <v>32</v>
      </c>
      <c r="B30" s="50">
        <v>3.83</v>
      </c>
      <c r="C30" s="50">
        <v>4.3</v>
      </c>
      <c r="D30" s="50">
        <v>4.75</v>
      </c>
      <c r="E30" s="50">
        <v>4.49</v>
      </c>
      <c r="F30" s="50">
        <v>2.72</v>
      </c>
      <c r="G30" s="50">
        <v>1.87</v>
      </c>
      <c r="H30" s="50">
        <v>1.1100000000000001</v>
      </c>
      <c r="I30" s="50">
        <v>0.73</v>
      </c>
      <c r="J30" s="50">
        <v>2.39</v>
      </c>
      <c r="K30" s="50">
        <v>3.09</v>
      </c>
      <c r="L30" s="50">
        <v>2.42</v>
      </c>
      <c r="M30" s="50">
        <v>3.61</v>
      </c>
      <c r="N30" s="51">
        <f>SUM(B30:M30)</f>
        <v>35.309999999999995</v>
      </c>
      <c r="O30" s="89"/>
    </row>
    <row r="31" spans="1:15" s="13" customFormat="1" ht="13.8">
      <c r="A31" s="49" t="s">
        <v>33</v>
      </c>
      <c r="B31" s="50">
        <v>4851.8690817140005</v>
      </c>
      <c r="C31" s="50">
        <v>5700.2385229769998</v>
      </c>
      <c r="D31" s="50">
        <v>6543.6184851052712</v>
      </c>
      <c r="E31" s="50">
        <v>6723.889667826139</v>
      </c>
      <c r="F31" s="50">
        <v>6758.9779884975915</v>
      </c>
      <c r="G31" s="50">
        <v>6268.74646149</v>
      </c>
      <c r="H31" s="50">
        <v>5217.7889103969992</v>
      </c>
      <c r="I31" s="50">
        <v>6451.7222929636137</v>
      </c>
      <c r="J31" s="50">
        <v>4146.2212247233874</v>
      </c>
      <c r="K31" s="50">
        <v>4357.5339107</v>
      </c>
      <c r="L31" s="50">
        <v>4693.4819087141004</v>
      </c>
      <c r="M31" s="50">
        <v>4778.2329788790003</v>
      </c>
      <c r="N31" s="51">
        <f>SUM(B31:M31)</f>
        <v>66492.321433987105</v>
      </c>
      <c r="O31" s="89"/>
    </row>
    <row r="32" spans="1:15" s="13" customFormat="1" ht="13.8">
      <c r="A32" s="49" t="s">
        <v>43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1">
        <f t="shared" si="3"/>
        <v>0</v>
      </c>
      <c r="O32" s="89"/>
    </row>
    <row r="33" spans="1:15" s="13" customFormat="1" ht="13.8">
      <c r="A33" s="49" t="s">
        <v>44</v>
      </c>
      <c r="B33" s="50">
        <v>20.34968482</v>
      </c>
      <c r="C33" s="50">
        <v>7.276321619</v>
      </c>
      <c r="D33" s="50">
        <v>19.447322173999996</v>
      </c>
      <c r="E33" s="50">
        <v>8.6483103650000004</v>
      </c>
      <c r="F33" s="50">
        <v>7.0297497359999994</v>
      </c>
      <c r="G33" s="50">
        <v>4.1369103660000004</v>
      </c>
      <c r="H33" s="50">
        <v>6.8957351429999996</v>
      </c>
      <c r="I33" s="50">
        <v>4.1990010000000009</v>
      </c>
      <c r="J33" s="50">
        <v>17.546597151</v>
      </c>
      <c r="K33" s="50">
        <v>8.5228482654233311</v>
      </c>
      <c r="L33" s="50">
        <v>8.545576552</v>
      </c>
      <c r="M33" s="50">
        <v>14.491929072</v>
      </c>
      <c r="N33" s="51">
        <f t="shared" si="3"/>
        <v>127.08998626342333</v>
      </c>
      <c r="O33" s="89"/>
    </row>
    <row r="34" spans="1:15" s="13" customFormat="1" ht="13.8">
      <c r="A34" s="49" t="s">
        <v>35</v>
      </c>
      <c r="B34" s="50">
        <v>726.7642320959867</v>
      </c>
      <c r="C34" s="50">
        <v>1130.9194370031328</v>
      </c>
      <c r="D34" s="50">
        <v>280.15539042817227</v>
      </c>
      <c r="E34" s="50">
        <v>295.98169600188044</v>
      </c>
      <c r="F34" s="50">
        <v>421.27571860250202</v>
      </c>
      <c r="G34" s="50">
        <v>404.57193209999997</v>
      </c>
      <c r="H34" s="50">
        <v>191.45666048041576</v>
      </c>
      <c r="I34" s="50">
        <v>270.08360017500002</v>
      </c>
      <c r="J34" s="50">
        <v>226.90799166255999</v>
      </c>
      <c r="K34" s="50">
        <v>155.13339999999999</v>
      </c>
      <c r="L34" s="50">
        <v>232.58311760000001</v>
      </c>
      <c r="M34" s="50">
        <v>135.1535007</v>
      </c>
      <c r="N34" s="51">
        <f t="shared" si="3"/>
        <v>4470.9866768496504</v>
      </c>
      <c r="O34" s="89"/>
    </row>
    <row r="35" spans="1:15" s="13" customFormat="1" ht="13.8">
      <c r="A35" s="49" t="s">
        <v>36</v>
      </c>
      <c r="B35" s="50">
        <v>13.807772181000001</v>
      </c>
      <c r="C35" s="50">
        <v>21.509355720999999</v>
      </c>
      <c r="D35" s="50">
        <v>16.928410317000001</v>
      </c>
      <c r="E35" s="50">
        <v>7.9053822299999998</v>
      </c>
      <c r="F35" s="50">
        <v>28.833376400000002</v>
      </c>
      <c r="G35" s="50">
        <v>16.124203693999998</v>
      </c>
      <c r="H35" s="50">
        <v>28.277082635999999</v>
      </c>
      <c r="I35" s="50">
        <v>5.6408887999999999</v>
      </c>
      <c r="J35" s="50">
        <v>11.507252988000001</v>
      </c>
      <c r="K35" s="50">
        <v>11.756750116999999</v>
      </c>
      <c r="L35" s="50">
        <v>5.5354611</v>
      </c>
      <c r="M35" s="50">
        <v>8.3709694320000008</v>
      </c>
      <c r="N35" s="51">
        <f t="shared" si="3"/>
        <v>176.19690561600001</v>
      </c>
      <c r="O35" s="89"/>
    </row>
    <row r="36" spans="1:15" s="13" customFormat="1" ht="16.8">
      <c r="A36" s="50" t="s">
        <v>101</v>
      </c>
      <c r="B36" s="50">
        <v>802.56096781058477</v>
      </c>
      <c r="C36" s="50">
        <v>1214.1439840800977</v>
      </c>
      <c r="D36" s="50">
        <v>995.14445728599821</v>
      </c>
      <c r="E36" s="50">
        <v>844.05929823199767</v>
      </c>
      <c r="F36" s="50">
        <v>892.32615458400323</v>
      </c>
      <c r="G36" s="50">
        <v>700.80929249199653</v>
      </c>
      <c r="H36" s="50">
        <v>706.24886092231827</v>
      </c>
      <c r="I36" s="50">
        <v>788.98388673899717</v>
      </c>
      <c r="J36" s="50">
        <v>539.80977784100105</v>
      </c>
      <c r="K36" s="50">
        <v>546.30112906477916</v>
      </c>
      <c r="L36" s="50">
        <v>546.76883042600093</v>
      </c>
      <c r="M36" s="50">
        <v>476.58630470000026</v>
      </c>
      <c r="N36" s="51">
        <f t="shared" si="3"/>
        <v>9053.7429441777749</v>
      </c>
      <c r="O36" s="89"/>
    </row>
    <row r="37" spans="1:15" s="13" customFormat="1" ht="13.8">
      <c r="A37" s="47" t="s">
        <v>102</v>
      </c>
      <c r="B37" s="52">
        <f t="shared" ref="B37:M37" si="4">SUM(B26:B36)</f>
        <v>12797.945434033174</v>
      </c>
      <c r="C37" s="52">
        <f t="shared" si="4"/>
        <v>17005.598017598932</v>
      </c>
      <c r="D37" s="52">
        <f t="shared" si="4"/>
        <v>17503.729519150518</v>
      </c>
      <c r="E37" s="52">
        <f t="shared" si="4"/>
        <v>17430.302809076056</v>
      </c>
      <c r="F37" s="52">
        <f t="shared" si="4"/>
        <v>17089.606564915779</v>
      </c>
      <c r="G37" s="52">
        <f t="shared" si="4"/>
        <v>15897.307896489538</v>
      </c>
      <c r="H37" s="52">
        <f t="shared" si="4"/>
        <v>13355.085442088186</v>
      </c>
      <c r="I37" s="52">
        <f t="shared" si="4"/>
        <v>15158.512880151326</v>
      </c>
      <c r="J37" s="52">
        <f t="shared" si="4"/>
        <v>12603.110208426941</v>
      </c>
      <c r="K37" s="52">
        <f t="shared" si="4"/>
        <v>12142.390760650504</v>
      </c>
      <c r="L37" s="52">
        <f t="shared" si="4"/>
        <v>12440.634483590193</v>
      </c>
      <c r="M37" s="52">
        <f t="shared" si="4"/>
        <v>13355.357220519654</v>
      </c>
      <c r="N37" s="52">
        <f>SUM(N26:N36)</f>
        <v>176779.58123669078</v>
      </c>
      <c r="O37" s="89"/>
    </row>
    <row r="38" spans="1:15" s="13" customFormat="1" ht="13.8">
      <c r="A38" s="47" t="s">
        <v>47</v>
      </c>
      <c r="B38" s="52">
        <f t="shared" ref="B38:N38" si="5">+B24-B37</f>
        <v>31908.458349336579</v>
      </c>
      <c r="C38" s="52">
        <f t="shared" si="5"/>
        <v>37862.215108094169</v>
      </c>
      <c r="D38" s="52">
        <f t="shared" si="5"/>
        <v>32496.401686307836</v>
      </c>
      <c r="E38" s="52">
        <f t="shared" si="5"/>
        <v>34256.630063757657</v>
      </c>
      <c r="F38" s="52">
        <f t="shared" si="5"/>
        <v>28019.169384847195</v>
      </c>
      <c r="G38" s="52">
        <f t="shared" si="5"/>
        <v>21615.307463074205</v>
      </c>
      <c r="H38" s="52">
        <f t="shared" si="5"/>
        <v>24349.853001250456</v>
      </c>
      <c r="I38" s="52">
        <f t="shared" si="5"/>
        <v>21214.317769012494</v>
      </c>
      <c r="J38" s="52">
        <f t="shared" si="5"/>
        <v>22205.20383833595</v>
      </c>
      <c r="K38" s="52">
        <f t="shared" si="5"/>
        <v>17308.945440947005</v>
      </c>
      <c r="L38" s="52">
        <f t="shared" si="5"/>
        <v>13932.631188004872</v>
      </c>
      <c r="M38" s="52">
        <f t="shared" si="5"/>
        <v>19991.154397446531</v>
      </c>
      <c r="N38" s="52">
        <f t="shared" si="5"/>
        <v>305160.28769041505</v>
      </c>
    </row>
    <row r="39" spans="1:15" s="13" customFormat="1" ht="13.8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5" s="13" customFormat="1" ht="13.8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5" s="13" customFormat="1" ht="13.8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5" s="13" customFormat="1" ht="13.8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5" s="13" customFormat="1" ht="13.8">
      <c r="A43" s="158" t="s">
        <v>53</v>
      </c>
      <c r="B43" s="128"/>
      <c r="C43" s="128"/>
      <c r="D43" s="128"/>
      <c r="E43" s="128"/>
      <c r="F43" s="113"/>
    </row>
    <row r="44" spans="1:15" s="13" customFormat="1" ht="13.8">
      <c r="A44" s="158" t="s">
        <v>54</v>
      </c>
      <c r="B44" s="128"/>
      <c r="C44" s="128"/>
      <c r="D44" s="128"/>
      <c r="E44" s="128"/>
      <c r="F44" s="113"/>
    </row>
    <row r="45" spans="1:15" s="13" customFormat="1" ht="13.8">
      <c r="A45" s="158" t="s">
        <v>55</v>
      </c>
      <c r="B45" s="128"/>
      <c r="C45" s="128"/>
      <c r="D45" s="128"/>
      <c r="E45" s="128"/>
      <c r="F45" s="113"/>
    </row>
    <row r="46" spans="1:15" ht="13.8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5" ht="13.8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" right="0" top="0.75" bottom="0.75" header="0.3" footer="0.3"/>
  <pageSetup paperSize="9"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Q48"/>
  <sheetViews>
    <sheetView topLeftCell="A19" zoomScale="70" zoomScaleNormal="70" workbookViewId="0">
      <selection activeCell="A39" sqref="A39:M47"/>
    </sheetView>
  </sheetViews>
  <sheetFormatPr defaultColWidth="9.21875" defaultRowHeight="12"/>
  <cols>
    <col min="1" max="1" width="27" style="58" customWidth="1"/>
    <col min="2" max="6" width="14.77734375" style="40" customWidth="1"/>
    <col min="7" max="7" width="18.77734375" style="40" bestFit="1" customWidth="1"/>
    <col min="8" max="14" width="14.77734375" style="40" customWidth="1"/>
    <col min="15" max="16384" width="9.21875" style="40"/>
  </cols>
  <sheetData>
    <row r="1" spans="1:17" ht="13.2">
      <c r="A1" s="10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3.2">
      <c r="A2" s="1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20.399999999999999">
      <c r="A3" s="2"/>
      <c r="B3" s="3"/>
      <c r="C3" s="3"/>
      <c r="D3" s="3"/>
      <c r="E3" s="23" t="s">
        <v>0</v>
      </c>
      <c r="F3" s="3"/>
      <c r="G3" s="3"/>
      <c r="H3" s="3"/>
      <c r="I3" s="3"/>
      <c r="J3" s="3"/>
      <c r="K3" s="3"/>
      <c r="L3" s="3"/>
      <c r="M3" s="3"/>
      <c r="N3" s="3"/>
    </row>
    <row r="4" spans="1:17" ht="13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3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18">
      <c r="A6" s="41" t="s">
        <v>20</v>
      </c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7" ht="13.8">
      <c r="A7" s="186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7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7" ht="17.399999999999999">
      <c r="A9" s="43" t="s">
        <v>3</v>
      </c>
      <c r="B9" s="44" t="s">
        <v>60</v>
      </c>
      <c r="C9" s="44" t="s">
        <v>61</v>
      </c>
      <c r="D9" s="44" t="s">
        <v>62</v>
      </c>
      <c r="E9" s="44" t="s">
        <v>63</v>
      </c>
      <c r="F9" s="44" t="s">
        <v>64</v>
      </c>
      <c r="G9" s="44" t="s">
        <v>65</v>
      </c>
      <c r="H9" s="44" t="s">
        <v>66</v>
      </c>
      <c r="I9" s="44" t="s">
        <v>67</v>
      </c>
      <c r="J9" s="44" t="s">
        <v>68</v>
      </c>
      <c r="K9" s="44" t="s">
        <v>69</v>
      </c>
      <c r="L9" s="44" t="s">
        <v>70</v>
      </c>
      <c r="M9" s="44" t="s">
        <v>71</v>
      </c>
      <c r="N9" s="44" t="s">
        <v>72</v>
      </c>
    </row>
    <row r="10" spans="1:17" s="56" customFormat="1" ht="13.8">
      <c r="A10" s="84" t="s">
        <v>96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16"/>
      <c r="O10" s="55"/>
      <c r="P10" s="6"/>
      <c r="Q10" s="7"/>
    </row>
    <row r="11" spans="1:17" s="56" customFormat="1" ht="13.8">
      <c r="A11" s="51" t="s">
        <v>73</v>
      </c>
      <c r="B11" s="62">
        <v>76659.132742932125</v>
      </c>
      <c r="C11" s="62">
        <v>67593.079474248065</v>
      </c>
      <c r="D11" s="62">
        <v>74463.441252488294</v>
      </c>
      <c r="E11" s="62">
        <v>65441.014555646223</v>
      </c>
      <c r="F11" s="62">
        <v>70817.845826529665</v>
      </c>
      <c r="G11" s="62">
        <v>67561.5562821801</v>
      </c>
      <c r="H11" s="62">
        <v>61793.600776442108</v>
      </c>
      <c r="I11" s="62">
        <v>50780.972071893149</v>
      </c>
      <c r="J11" s="62">
        <v>46633.338035601118</v>
      </c>
      <c r="K11" s="62">
        <v>37561.514874501532</v>
      </c>
      <c r="L11" s="62">
        <v>29836.440506354862</v>
      </c>
      <c r="M11" s="62">
        <v>38274.237905493719</v>
      </c>
      <c r="N11" s="61">
        <f>SUM(B11:M11)</f>
        <v>687416.17430431093</v>
      </c>
      <c r="O11" s="55"/>
      <c r="P11" s="8"/>
      <c r="Q11" s="7"/>
    </row>
    <row r="12" spans="1:17" ht="13.8">
      <c r="A12" s="48" t="s">
        <v>74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1"/>
      <c r="P12" s="3"/>
      <c r="Q12" s="3"/>
    </row>
    <row r="13" spans="1:17" ht="13.8">
      <c r="A13" s="45" t="s">
        <v>28</v>
      </c>
      <c r="B13" s="64">
        <v>3438.8179303883339</v>
      </c>
      <c r="C13" s="62">
        <v>3279.9394322983867</v>
      </c>
      <c r="D13" s="62">
        <v>2976.4697361930625</v>
      </c>
      <c r="E13" s="62">
        <v>3786.0805910322229</v>
      </c>
      <c r="F13" s="62">
        <v>3188.8700399003797</v>
      </c>
      <c r="G13" s="62">
        <v>3774.4554624783927</v>
      </c>
      <c r="H13" s="62">
        <v>3482.6452240853669</v>
      </c>
      <c r="I13" s="62">
        <v>2655.8573431861878</v>
      </c>
      <c r="J13" s="62">
        <v>3101.6250642662549</v>
      </c>
      <c r="K13" s="62">
        <v>2187.8528725430256</v>
      </c>
      <c r="L13" s="62">
        <v>1977.7077305236223</v>
      </c>
      <c r="M13" s="62">
        <v>2720.2253383000002</v>
      </c>
      <c r="N13" s="61">
        <f t="shared" ref="N13:N22" si="0">SUM(B13:M13)</f>
        <v>36570.546765195235</v>
      </c>
      <c r="P13" s="3"/>
      <c r="Q13" s="3"/>
    </row>
    <row r="14" spans="1:17" ht="13.8">
      <c r="A14" s="45" t="s">
        <v>29</v>
      </c>
      <c r="B14" s="64">
        <v>0</v>
      </c>
      <c r="C14" s="62">
        <v>0</v>
      </c>
      <c r="D14" s="62">
        <v>414.38216547100001</v>
      </c>
      <c r="E14" s="62">
        <v>959.65408987673209</v>
      </c>
      <c r="F14" s="62">
        <v>305.764870433</v>
      </c>
      <c r="G14" s="62">
        <v>130.49608066800002</v>
      </c>
      <c r="H14" s="62">
        <v>221.69336990400001</v>
      </c>
      <c r="I14" s="62">
        <v>82.681347783000007</v>
      </c>
      <c r="J14" s="62">
        <v>0</v>
      </c>
      <c r="K14" s="62">
        <v>0</v>
      </c>
      <c r="L14" s="62">
        <v>0</v>
      </c>
      <c r="M14" s="62">
        <v>186.48</v>
      </c>
      <c r="N14" s="61">
        <f t="shared" si="0"/>
        <v>2301.1519241357323</v>
      </c>
      <c r="P14" s="3"/>
      <c r="Q14" s="3"/>
    </row>
    <row r="15" spans="1:17" ht="13.8">
      <c r="A15" s="45" t="s">
        <v>30</v>
      </c>
      <c r="B15" s="64">
        <v>273.19872329999998</v>
      </c>
      <c r="C15" s="62">
        <v>406.1313725</v>
      </c>
      <c r="D15" s="62">
        <v>422.04515830000003</v>
      </c>
      <c r="E15" s="62">
        <v>431.97563408799999</v>
      </c>
      <c r="F15" s="62">
        <v>612.13910265699997</v>
      </c>
      <c r="G15" s="62">
        <v>353.04641545499999</v>
      </c>
      <c r="H15" s="62">
        <v>0</v>
      </c>
      <c r="I15" s="62">
        <v>136.50390519999999</v>
      </c>
      <c r="J15" s="62">
        <v>167.35629170000001</v>
      </c>
      <c r="K15" s="62">
        <v>230.56246729100002</v>
      </c>
      <c r="L15" s="62">
        <v>438.14453117528308</v>
      </c>
      <c r="M15" s="62">
        <v>1120.9356224408539</v>
      </c>
      <c r="N15" s="61">
        <f t="shared" si="0"/>
        <v>4592.0392241071368</v>
      </c>
      <c r="P15" s="3"/>
      <c r="Q15" s="3"/>
    </row>
    <row r="16" spans="1:17" ht="13.8">
      <c r="A16" s="45" t="s">
        <v>31</v>
      </c>
      <c r="B16" s="64">
        <v>65.610269200000005</v>
      </c>
      <c r="C16" s="64">
        <v>31.740008599999999</v>
      </c>
      <c r="D16" s="64">
        <v>0</v>
      </c>
      <c r="E16" s="64">
        <v>33.262717600000002</v>
      </c>
      <c r="F16" s="64">
        <v>87.657592399999999</v>
      </c>
      <c r="G16" s="64">
        <v>123.3708939</v>
      </c>
      <c r="H16" s="64">
        <v>74.731322599999999</v>
      </c>
      <c r="I16" s="64">
        <v>27.5711567</v>
      </c>
      <c r="J16" s="64">
        <v>69.362376999999995</v>
      </c>
      <c r="K16" s="64">
        <v>72.369548300000005</v>
      </c>
      <c r="L16" s="64">
        <v>39.158875999999999</v>
      </c>
      <c r="M16" s="64">
        <v>81.246513500000006</v>
      </c>
      <c r="N16" s="61">
        <f t="shared" si="0"/>
        <v>706.08127579999996</v>
      </c>
      <c r="P16" s="3"/>
      <c r="Q16" s="3"/>
    </row>
    <row r="17" spans="1:17" ht="13.8">
      <c r="A17" s="45" t="s">
        <v>32</v>
      </c>
      <c r="B17" s="64">
        <v>0</v>
      </c>
      <c r="C17" s="62">
        <v>171.710275188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1">
        <f t="shared" si="0"/>
        <v>171.710275188</v>
      </c>
      <c r="P17" s="3"/>
      <c r="Q17" s="3"/>
    </row>
    <row r="18" spans="1:17" ht="13.8">
      <c r="A18" s="45" t="s">
        <v>33</v>
      </c>
      <c r="B18" s="64">
        <v>0.83447369999999998</v>
      </c>
      <c r="C18" s="62">
        <v>36.807653799999997</v>
      </c>
      <c r="D18" s="62">
        <v>14.564316699999999</v>
      </c>
      <c r="E18" s="62">
        <v>291.99389959999996</v>
      </c>
      <c r="F18" s="62">
        <v>8.0312018999999992</v>
      </c>
      <c r="G18" s="62">
        <v>29.972974300000001</v>
      </c>
      <c r="H18" s="62">
        <v>56.427878999999997</v>
      </c>
      <c r="I18" s="62">
        <v>57.390216299999999</v>
      </c>
      <c r="J18" s="62">
        <v>49.6109522</v>
      </c>
      <c r="K18" s="62">
        <v>18.595764299999999</v>
      </c>
      <c r="L18" s="62">
        <v>37.592841</v>
      </c>
      <c r="M18" s="62">
        <v>67.726987699999995</v>
      </c>
      <c r="N18" s="61">
        <f t="shared" si="0"/>
        <v>669.54916049999997</v>
      </c>
      <c r="P18" s="3"/>
      <c r="Q18" s="3"/>
    </row>
    <row r="19" spans="1:17" ht="13.8">
      <c r="A19" s="45" t="s">
        <v>34</v>
      </c>
      <c r="B19" s="64">
        <v>1656.6284922</v>
      </c>
      <c r="C19" s="62">
        <v>2010.3654363000001</v>
      </c>
      <c r="D19" s="62">
        <v>755.12423709999996</v>
      </c>
      <c r="E19" s="62">
        <v>1001.7432029</v>
      </c>
      <c r="F19" s="62">
        <v>1428.7934782</v>
      </c>
      <c r="G19" s="62">
        <v>916.25640109999995</v>
      </c>
      <c r="H19" s="62">
        <v>1142.4095371999999</v>
      </c>
      <c r="I19" s="62">
        <v>950.28627100000006</v>
      </c>
      <c r="J19" s="62">
        <v>754.49803480000003</v>
      </c>
      <c r="K19" s="62">
        <v>552.10769489999996</v>
      </c>
      <c r="L19" s="62">
        <v>735.76097059999995</v>
      </c>
      <c r="M19" s="62">
        <v>797.55331039999999</v>
      </c>
      <c r="N19" s="61">
        <f t="shared" si="0"/>
        <v>12701.527066700002</v>
      </c>
      <c r="P19" s="3"/>
      <c r="Q19" s="3"/>
    </row>
    <row r="20" spans="1:17" ht="13.8">
      <c r="A20" s="45" t="s">
        <v>35</v>
      </c>
      <c r="B20" s="64">
        <v>759.49689960000001</v>
      </c>
      <c r="C20" s="62">
        <v>578.13007100000004</v>
      </c>
      <c r="D20" s="62">
        <v>570.19317079999996</v>
      </c>
      <c r="E20" s="62">
        <v>93.832922699999997</v>
      </c>
      <c r="F20" s="62">
        <v>397.89079989999999</v>
      </c>
      <c r="G20" s="62">
        <v>294.75240170000001</v>
      </c>
      <c r="H20" s="62">
        <v>46.8970895</v>
      </c>
      <c r="I20" s="62">
        <v>212.99133939999999</v>
      </c>
      <c r="J20" s="62">
        <v>89.251448800000006</v>
      </c>
      <c r="K20" s="62">
        <v>352.459655118</v>
      </c>
      <c r="L20" s="62">
        <v>124.544147897</v>
      </c>
      <c r="M20" s="62">
        <v>138.49117380000001</v>
      </c>
      <c r="N20" s="61">
        <f t="shared" si="0"/>
        <v>3658.9311202150006</v>
      </c>
      <c r="P20" s="3"/>
      <c r="Q20" s="3"/>
    </row>
    <row r="21" spans="1:17" ht="13.8">
      <c r="A21" s="45" t="s">
        <v>36</v>
      </c>
      <c r="B21" s="64">
        <v>119.5049444</v>
      </c>
      <c r="C21" s="62">
        <v>129.2245011</v>
      </c>
      <c r="D21" s="62">
        <v>100.2700016</v>
      </c>
      <c r="E21" s="62">
        <v>51.122950799999998</v>
      </c>
      <c r="F21" s="62">
        <v>85.593703899999994</v>
      </c>
      <c r="G21" s="62">
        <v>65.843046799999996</v>
      </c>
      <c r="H21" s="62">
        <v>99.247645899999995</v>
      </c>
      <c r="I21" s="62">
        <v>184.8747118</v>
      </c>
      <c r="J21" s="62">
        <v>283.27334389999999</v>
      </c>
      <c r="K21" s="62">
        <v>149.07344699999999</v>
      </c>
      <c r="L21" s="62">
        <v>159.78106299999999</v>
      </c>
      <c r="M21" s="62">
        <v>195.35393010000001</v>
      </c>
      <c r="N21" s="61">
        <f t="shared" si="0"/>
        <v>1623.1632902999997</v>
      </c>
      <c r="P21" s="3"/>
      <c r="Q21" s="3"/>
    </row>
    <row r="22" spans="1:17" ht="16.8">
      <c r="A22" s="28" t="s">
        <v>97</v>
      </c>
      <c r="B22" s="64">
        <v>937.74891423893814</v>
      </c>
      <c r="C22" s="62">
        <v>711.6995663933119</v>
      </c>
      <c r="D22" s="62">
        <v>1088.5347958890425</v>
      </c>
      <c r="E22" s="62">
        <v>1028.0337494649852</v>
      </c>
      <c r="F22" s="62">
        <v>987.74483448729995</v>
      </c>
      <c r="G22" s="62">
        <v>1277.9135375031244</v>
      </c>
      <c r="H22" s="62">
        <v>813.07660223146888</v>
      </c>
      <c r="I22" s="62">
        <v>1513.1770579793836</v>
      </c>
      <c r="J22" s="62">
        <v>729.19174067896563</v>
      </c>
      <c r="K22" s="62">
        <v>835.42936864089654</v>
      </c>
      <c r="L22" s="62">
        <v>848.52904651333574</v>
      </c>
      <c r="M22" s="62">
        <v>878.35729092742554</v>
      </c>
      <c r="N22" s="61">
        <f t="shared" si="0"/>
        <v>11649.436504948178</v>
      </c>
      <c r="P22" s="3"/>
      <c r="Q22" s="3"/>
    </row>
    <row r="23" spans="1:17" ht="13.8">
      <c r="A23" s="46" t="s">
        <v>98</v>
      </c>
      <c r="B23" s="52">
        <f t="shared" ref="B23:N23" si="1">SUM(B13:B22)</f>
        <v>7251.8406470272712</v>
      </c>
      <c r="C23" s="52">
        <f t="shared" si="1"/>
        <v>7355.7483171796976</v>
      </c>
      <c r="D23" s="52">
        <f t="shared" si="1"/>
        <v>6341.5835820531047</v>
      </c>
      <c r="E23" s="52">
        <f t="shared" si="1"/>
        <v>7677.6997580619409</v>
      </c>
      <c r="F23" s="52">
        <f t="shared" si="1"/>
        <v>7102.4856237776803</v>
      </c>
      <c r="G23" s="52">
        <f t="shared" si="1"/>
        <v>6966.1072139045154</v>
      </c>
      <c r="H23" s="52">
        <f t="shared" si="1"/>
        <v>5937.128670420836</v>
      </c>
      <c r="I23" s="52">
        <f t="shared" si="1"/>
        <v>5821.3333493485716</v>
      </c>
      <c r="J23" s="52">
        <f t="shared" si="1"/>
        <v>5244.1692533452206</v>
      </c>
      <c r="K23" s="52">
        <f t="shared" si="1"/>
        <v>4398.4508180929215</v>
      </c>
      <c r="L23" s="52">
        <f t="shared" si="1"/>
        <v>4361.219206709241</v>
      </c>
      <c r="M23" s="52">
        <f t="shared" si="1"/>
        <v>6186.3701671682793</v>
      </c>
      <c r="N23" s="52">
        <f t="shared" si="1"/>
        <v>74644.136607089284</v>
      </c>
      <c r="P23" s="3"/>
      <c r="Q23" s="3"/>
    </row>
    <row r="24" spans="1:17" ht="13.8">
      <c r="A24" s="47" t="s">
        <v>78</v>
      </c>
      <c r="B24" s="52">
        <f>+B23+B11</f>
        <v>83910.973389959399</v>
      </c>
      <c r="C24" s="52">
        <f>+C23+C11</f>
        <v>74948.827791427757</v>
      </c>
      <c r="D24" s="52">
        <f>+D23+D11</f>
        <v>80805.0248345414</v>
      </c>
      <c r="E24" s="52">
        <f>+E23+E11</f>
        <v>73118.714313708158</v>
      </c>
      <c r="F24" s="52">
        <f>+F23+F11</f>
        <v>77920.331450307349</v>
      </c>
      <c r="G24" s="52">
        <f t="shared" ref="G24:N24" si="2">+G11+G23</f>
        <v>74527.663496084613</v>
      </c>
      <c r="H24" s="52">
        <f t="shared" si="2"/>
        <v>67730.729446862941</v>
      </c>
      <c r="I24" s="52">
        <f t="shared" si="2"/>
        <v>56602.305421241719</v>
      </c>
      <c r="J24" s="52">
        <f t="shared" si="2"/>
        <v>51877.507288946341</v>
      </c>
      <c r="K24" s="52">
        <f t="shared" si="2"/>
        <v>41959.965692594451</v>
      </c>
      <c r="L24" s="52">
        <f t="shared" si="2"/>
        <v>34197.659713064102</v>
      </c>
      <c r="M24" s="52">
        <f t="shared" si="2"/>
        <v>44460.608072661998</v>
      </c>
      <c r="N24" s="52">
        <f t="shared" si="2"/>
        <v>762060.31091140024</v>
      </c>
      <c r="P24" s="3"/>
      <c r="Q24" s="3"/>
    </row>
    <row r="25" spans="1:17" ht="13.8">
      <c r="A25" s="60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P25" s="3"/>
      <c r="Q25" s="3"/>
    </row>
    <row r="26" spans="1:17" ht="13.8">
      <c r="A26" s="45" t="s">
        <v>28</v>
      </c>
      <c r="B26" s="50">
        <v>143.71</v>
      </c>
      <c r="C26" s="50">
        <v>138.13999999999999</v>
      </c>
      <c r="D26" s="50">
        <v>110.9013085</v>
      </c>
      <c r="E26" s="50">
        <v>131.19999999999999</v>
      </c>
      <c r="F26" s="50">
        <v>104.53</v>
      </c>
      <c r="G26" s="50">
        <v>135.69</v>
      </c>
      <c r="H26" s="50">
        <v>114.05</v>
      </c>
      <c r="I26" s="50">
        <v>121.5</v>
      </c>
      <c r="J26" s="50">
        <v>98.38</v>
      </c>
      <c r="K26" s="50">
        <v>129.13999999999999</v>
      </c>
      <c r="L26" s="50">
        <v>109.8</v>
      </c>
      <c r="M26" s="50">
        <v>118.28</v>
      </c>
      <c r="N26" s="51">
        <f>SUM(B26:M26)</f>
        <v>1455.3213084999998</v>
      </c>
      <c r="P26" s="3"/>
      <c r="Q26" s="3"/>
    </row>
    <row r="27" spans="1:17" ht="13.8">
      <c r="A27" s="45" t="s">
        <v>79</v>
      </c>
      <c r="B27" s="50">
        <v>7606.593181565785</v>
      </c>
      <c r="C27" s="50">
        <v>9012.9539246477489</v>
      </c>
      <c r="D27" s="50">
        <v>8994.153805158001</v>
      </c>
      <c r="E27" s="50">
        <v>7636.8542168410095</v>
      </c>
      <c r="F27" s="50">
        <v>8427.1473830858085</v>
      </c>
      <c r="G27" s="50">
        <v>7462.0391380167621</v>
      </c>
      <c r="H27" s="50">
        <v>7245.8064006771419</v>
      </c>
      <c r="I27" s="50">
        <v>6217.7721475638609</v>
      </c>
      <c r="J27" s="50">
        <v>6277.3723066510011</v>
      </c>
      <c r="K27" s="50">
        <v>4200.1077210389994</v>
      </c>
      <c r="L27" s="50">
        <v>4776.0605766859999</v>
      </c>
      <c r="M27" s="50">
        <v>4114.1686283500003</v>
      </c>
      <c r="N27" s="51">
        <f t="shared" ref="N27:N36" si="3">SUM(B27:M27)</f>
        <v>81971.029430282113</v>
      </c>
      <c r="P27" s="3"/>
      <c r="Q27" s="3"/>
    </row>
    <row r="28" spans="1:17" ht="13.8">
      <c r="A28" s="45" t="s">
        <v>30</v>
      </c>
      <c r="B28" s="50">
        <v>3044.3940783241455</v>
      </c>
      <c r="C28" s="50">
        <v>2939.4921095532709</v>
      </c>
      <c r="D28" s="50">
        <v>3970.5889301984448</v>
      </c>
      <c r="E28" s="50">
        <v>3356.3719542972053</v>
      </c>
      <c r="F28" s="50">
        <v>3125.1351044752341</v>
      </c>
      <c r="G28" s="50">
        <v>3661.1682789356155</v>
      </c>
      <c r="H28" s="50">
        <v>2318.0932267430917</v>
      </c>
      <c r="I28" s="50">
        <v>2980.7433007876753</v>
      </c>
      <c r="J28" s="50">
        <v>1818.3499489416931</v>
      </c>
      <c r="K28" s="50">
        <v>1643.219248489585</v>
      </c>
      <c r="L28" s="50">
        <v>1227.5797949124458</v>
      </c>
      <c r="M28" s="50">
        <v>1533.8635165058963</v>
      </c>
      <c r="N28" s="51">
        <f t="shared" si="3"/>
        <v>31618.999492164305</v>
      </c>
      <c r="P28" s="3"/>
      <c r="Q28" s="3"/>
    </row>
    <row r="29" spans="1:17" ht="13.8">
      <c r="A29" s="49" t="s">
        <v>81</v>
      </c>
      <c r="B29" s="50">
        <v>1342.7700000000002</v>
      </c>
      <c r="C29" s="50">
        <v>2241.61</v>
      </c>
      <c r="D29" s="50">
        <v>1888.1431047000001</v>
      </c>
      <c r="E29" s="50">
        <v>2258.5164848309996</v>
      </c>
      <c r="F29" s="50">
        <v>1707.283073352</v>
      </c>
      <c r="G29" s="50">
        <v>3295.812987879</v>
      </c>
      <c r="H29" s="50">
        <v>2511.1161827940005</v>
      </c>
      <c r="I29" s="50">
        <v>2609.8093001679999</v>
      </c>
      <c r="J29" s="50">
        <v>2332.4836734180003</v>
      </c>
      <c r="K29" s="50">
        <v>1563.784027018</v>
      </c>
      <c r="L29" s="50">
        <v>1718.0410060520001</v>
      </c>
      <c r="M29" s="50">
        <v>1943.5353133850001</v>
      </c>
      <c r="N29" s="51">
        <f t="shared" si="3"/>
        <v>25412.905153596999</v>
      </c>
      <c r="O29" s="57"/>
      <c r="P29" s="9"/>
      <c r="Q29" s="3"/>
    </row>
    <row r="30" spans="1:17" ht="13.8">
      <c r="A30" s="49" t="s">
        <v>32</v>
      </c>
      <c r="B30" s="50">
        <v>5.6899999999999995</v>
      </c>
      <c r="C30" s="50">
        <v>6.28</v>
      </c>
      <c r="D30" s="50">
        <v>5.1244826999999997</v>
      </c>
      <c r="E30" s="50">
        <v>8.2200000000000006</v>
      </c>
      <c r="F30" s="50">
        <v>6.96</v>
      </c>
      <c r="G30" s="50">
        <v>8.19</v>
      </c>
      <c r="H30" s="50">
        <v>5.78</v>
      </c>
      <c r="I30" s="50">
        <v>4.9000000000000004</v>
      </c>
      <c r="J30" s="50">
        <v>6.22</v>
      </c>
      <c r="K30" s="50">
        <v>8.6300000000000008</v>
      </c>
      <c r="L30" s="50">
        <v>8</v>
      </c>
      <c r="M30" s="50">
        <v>7.35</v>
      </c>
      <c r="N30" s="51">
        <f>SUM(B30:M30)</f>
        <v>81.344482699999986</v>
      </c>
      <c r="P30" s="9"/>
      <c r="Q30" s="3"/>
    </row>
    <row r="31" spans="1:17" ht="13.8">
      <c r="A31" s="49" t="s">
        <v>33</v>
      </c>
      <c r="B31" s="50">
        <v>9701.134167133001</v>
      </c>
      <c r="C31" s="50">
        <v>10901.432306860001</v>
      </c>
      <c r="D31" s="50">
        <v>11716.612304865999</v>
      </c>
      <c r="E31" s="50">
        <v>7300.5339205849696</v>
      </c>
      <c r="F31" s="50">
        <v>9940.4803868043255</v>
      </c>
      <c r="G31" s="50">
        <v>14220.228421944683</v>
      </c>
      <c r="H31" s="50">
        <v>12807.301253768057</v>
      </c>
      <c r="I31" s="50">
        <v>11204.410636641607</v>
      </c>
      <c r="J31" s="50">
        <v>8326.8532211900001</v>
      </c>
      <c r="K31" s="50">
        <v>5799.0518596240008</v>
      </c>
      <c r="L31" s="50">
        <v>7139.4347744469997</v>
      </c>
      <c r="M31" s="50">
        <v>6091.5560965700024</v>
      </c>
      <c r="N31" s="51">
        <f>SUM(B31:M31)</f>
        <v>115149.02935043364</v>
      </c>
      <c r="P31" s="9"/>
      <c r="Q31" s="3"/>
    </row>
    <row r="32" spans="1:17" ht="13.8">
      <c r="A32" s="49" t="s">
        <v>43</v>
      </c>
      <c r="B32" s="50">
        <v>0</v>
      </c>
      <c r="C32" s="50">
        <v>28.37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1">
        <f t="shared" si="3"/>
        <v>28.37</v>
      </c>
      <c r="P32" s="9"/>
      <c r="Q32" s="3"/>
    </row>
    <row r="33" spans="1:17" ht="13.8">
      <c r="A33" s="49" t="s">
        <v>44</v>
      </c>
      <c r="B33" s="50">
        <v>4.5450625999999996</v>
      </c>
      <c r="C33" s="50">
        <v>10.109111888999999</v>
      </c>
      <c r="D33" s="50">
        <v>8.7668011410000002</v>
      </c>
      <c r="E33" s="50">
        <v>5.585443465</v>
      </c>
      <c r="F33" s="50">
        <v>6.5172610500000001</v>
      </c>
      <c r="G33" s="50">
        <v>7.4185067500000006</v>
      </c>
      <c r="H33" s="50">
        <v>6.8185573999999995</v>
      </c>
      <c r="I33" s="50">
        <v>7.1721157219999991</v>
      </c>
      <c r="J33" s="50">
        <v>7.8005467690000003</v>
      </c>
      <c r="K33" s="50">
        <v>19.984858633999998</v>
      </c>
      <c r="L33" s="50">
        <v>6.3781829129999998</v>
      </c>
      <c r="M33" s="50">
        <v>8.4570542870000001</v>
      </c>
      <c r="N33" s="51">
        <f t="shared" si="3"/>
        <v>99.553502620000003</v>
      </c>
      <c r="P33" s="9"/>
      <c r="Q33" s="3"/>
    </row>
    <row r="34" spans="1:17" ht="13.8">
      <c r="A34" s="49" t="s">
        <v>35</v>
      </c>
      <c r="B34" s="50">
        <v>1244.2649130999998</v>
      </c>
      <c r="C34" s="50">
        <v>1708.1061547130796</v>
      </c>
      <c r="D34" s="50">
        <v>1183.4026325</v>
      </c>
      <c r="E34" s="50">
        <v>1658.5110462122486</v>
      </c>
      <c r="F34" s="50">
        <v>1889.994725</v>
      </c>
      <c r="G34" s="50">
        <v>1651.9019771588632</v>
      </c>
      <c r="H34" s="50">
        <v>1138.7058318260001</v>
      </c>
      <c r="I34" s="50">
        <v>1125.1960377</v>
      </c>
      <c r="J34" s="50">
        <v>1006.4277499999999</v>
      </c>
      <c r="K34" s="50">
        <v>582.12143560000004</v>
      </c>
      <c r="L34" s="50">
        <v>333.51522510000001</v>
      </c>
      <c r="M34" s="50">
        <v>728.58118725944007</v>
      </c>
      <c r="N34" s="51">
        <f t="shared" si="3"/>
        <v>14250.728916169632</v>
      </c>
      <c r="P34" s="9"/>
      <c r="Q34" s="3"/>
    </row>
    <row r="35" spans="1:17" ht="13.8">
      <c r="A35" s="49" t="s">
        <v>36</v>
      </c>
      <c r="B35" s="50">
        <v>30.344377899999998</v>
      </c>
      <c r="C35" s="50">
        <v>9.6920678000000002</v>
      </c>
      <c r="D35" s="50">
        <v>35.9019081</v>
      </c>
      <c r="E35" s="50">
        <v>25.827931899999999</v>
      </c>
      <c r="F35" s="50">
        <v>25.812185665000001</v>
      </c>
      <c r="G35" s="50">
        <v>0</v>
      </c>
      <c r="H35" s="50">
        <v>13.586601099999999</v>
      </c>
      <c r="I35" s="50">
        <v>25.734002021000002</v>
      </c>
      <c r="J35" s="50">
        <v>23.044105602999998</v>
      </c>
      <c r="K35" s="50">
        <v>15.786965835</v>
      </c>
      <c r="L35" s="50">
        <v>13.814476895999999</v>
      </c>
      <c r="M35" s="50">
        <v>25.676575416999999</v>
      </c>
      <c r="N35" s="51">
        <f t="shared" si="3"/>
        <v>245.22119823700001</v>
      </c>
      <c r="P35" s="9"/>
      <c r="Q35" s="3"/>
    </row>
    <row r="36" spans="1:17" ht="16.8">
      <c r="A36" s="50" t="s">
        <v>101</v>
      </c>
      <c r="B36" s="50">
        <v>1795.5087033909986</v>
      </c>
      <c r="C36" s="50">
        <v>1579.7466128479973</v>
      </c>
      <c r="D36" s="50">
        <v>1709.5656408249997</v>
      </c>
      <c r="E36" s="50">
        <v>1643.6492527640039</v>
      </c>
      <c r="F36" s="50">
        <v>2174.094040250995</v>
      </c>
      <c r="G36" s="50">
        <v>2006.0302592989974</v>
      </c>
      <c r="H36" s="50">
        <v>1652.4945354960655</v>
      </c>
      <c r="I36" s="50">
        <v>1241.0147993270039</v>
      </c>
      <c r="J36" s="50">
        <v>1293.8893746639951</v>
      </c>
      <c r="K36" s="50">
        <v>812.05163748699852</v>
      </c>
      <c r="L36" s="50">
        <v>920.21183421700152</v>
      </c>
      <c r="M36" s="50">
        <v>1439.0362307828491</v>
      </c>
      <c r="N36" s="51">
        <f t="shared" si="3"/>
        <v>18267.292921351902</v>
      </c>
      <c r="P36" s="9"/>
      <c r="Q36" s="3"/>
    </row>
    <row r="37" spans="1:17" ht="13.8">
      <c r="A37" s="47" t="s">
        <v>102</v>
      </c>
      <c r="B37" s="52">
        <f t="shared" ref="B37:M37" si="4">SUM(B26:B36)</f>
        <v>24918.954484013928</v>
      </c>
      <c r="C37" s="52">
        <f t="shared" si="4"/>
        <v>28575.932288311098</v>
      </c>
      <c r="D37" s="52">
        <f t="shared" si="4"/>
        <v>29623.160918688445</v>
      </c>
      <c r="E37" s="52">
        <f t="shared" si="4"/>
        <v>24025.270250895435</v>
      </c>
      <c r="F37" s="52">
        <f t="shared" si="4"/>
        <v>27407.954159683366</v>
      </c>
      <c r="G37" s="52">
        <f t="shared" si="4"/>
        <v>32448.479569983923</v>
      </c>
      <c r="H37" s="52">
        <f t="shared" si="4"/>
        <v>27813.752589804357</v>
      </c>
      <c r="I37" s="52">
        <f t="shared" si="4"/>
        <v>25538.252339931147</v>
      </c>
      <c r="J37" s="52">
        <f t="shared" si="4"/>
        <v>21190.820927236688</v>
      </c>
      <c r="K37" s="52">
        <f t="shared" si="4"/>
        <v>14773.877753726583</v>
      </c>
      <c r="L37" s="52">
        <f t="shared" si="4"/>
        <v>16252.835871223446</v>
      </c>
      <c r="M37" s="52">
        <f t="shared" si="4"/>
        <v>16010.504602557188</v>
      </c>
      <c r="N37" s="52">
        <f>SUM(N26:N36)</f>
        <v>288579.79575605557</v>
      </c>
      <c r="P37" s="9"/>
      <c r="Q37" s="3"/>
    </row>
    <row r="38" spans="1:17" ht="13.8">
      <c r="A38" s="47" t="s">
        <v>47</v>
      </c>
      <c r="B38" s="52">
        <f t="shared" ref="B38:N38" si="5">+B24-B37</f>
        <v>58992.018905945471</v>
      </c>
      <c r="C38" s="52">
        <f t="shared" si="5"/>
        <v>46372.895503116655</v>
      </c>
      <c r="D38" s="52">
        <f t="shared" si="5"/>
        <v>51181.863915852955</v>
      </c>
      <c r="E38" s="52">
        <f t="shared" si="5"/>
        <v>49093.444062812719</v>
      </c>
      <c r="F38" s="52">
        <f t="shared" si="5"/>
        <v>50512.377290623983</v>
      </c>
      <c r="G38" s="52">
        <f t="shared" si="5"/>
        <v>42079.18392610069</v>
      </c>
      <c r="H38" s="52">
        <f t="shared" si="5"/>
        <v>39916.976857058587</v>
      </c>
      <c r="I38" s="52">
        <f t="shared" si="5"/>
        <v>31064.053081310572</v>
      </c>
      <c r="J38" s="52">
        <f t="shared" si="5"/>
        <v>30686.686361709653</v>
      </c>
      <c r="K38" s="52">
        <f t="shared" si="5"/>
        <v>27186.087938867866</v>
      </c>
      <c r="L38" s="52">
        <f t="shared" si="5"/>
        <v>17944.823841840654</v>
      </c>
      <c r="M38" s="52">
        <f t="shared" si="5"/>
        <v>28450.103470104812</v>
      </c>
      <c r="N38" s="52">
        <f t="shared" si="5"/>
        <v>473480.51515534468</v>
      </c>
      <c r="P38" s="3"/>
      <c r="Q38" s="3"/>
    </row>
    <row r="39" spans="1:17" ht="12" customHeight="1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63"/>
    </row>
    <row r="40" spans="1:17" s="13" customFormat="1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7" s="13" customFormat="1" ht="13.8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7" s="13" customFormat="1" ht="13.8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7" s="13" customFormat="1" ht="13.8">
      <c r="A43" s="158" t="s">
        <v>53</v>
      </c>
      <c r="B43" s="128"/>
      <c r="C43" s="128"/>
      <c r="D43" s="128"/>
      <c r="E43" s="128"/>
      <c r="F43" s="113"/>
    </row>
    <row r="44" spans="1:17" s="13" customFormat="1" ht="13.8">
      <c r="A44" s="158" t="s">
        <v>54</v>
      </c>
      <c r="B44" s="128"/>
      <c r="C44" s="128"/>
      <c r="D44" s="128"/>
      <c r="E44" s="128"/>
      <c r="F44" s="113"/>
    </row>
    <row r="45" spans="1:17" s="13" customFormat="1" ht="13.8">
      <c r="A45" s="158" t="s">
        <v>55</v>
      </c>
      <c r="B45" s="128"/>
      <c r="C45" s="128"/>
      <c r="D45" s="128"/>
      <c r="E45" s="128"/>
      <c r="F45" s="113"/>
    </row>
    <row r="46" spans="1:17" ht="13.8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  <c r="N46" s="3"/>
      <c r="O46" s="3"/>
    </row>
    <row r="47" spans="1:17" ht="13.8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  <c r="N47" s="3"/>
      <c r="O47" s="3"/>
    </row>
    <row r="48" spans="1:17" ht="13.2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mergeCells count="3">
    <mergeCell ref="A7:N7"/>
    <mergeCell ref="A8:N8"/>
    <mergeCell ref="A39:M3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N47"/>
  <sheetViews>
    <sheetView topLeftCell="A4" zoomScale="70" zoomScaleNormal="70" workbookViewId="0">
      <selection activeCell="A39" sqref="A39:M47"/>
    </sheetView>
  </sheetViews>
  <sheetFormatPr defaultColWidth="9.21875" defaultRowHeight="12"/>
  <cols>
    <col min="1" max="1" width="32.44140625" style="40" customWidth="1"/>
    <col min="2" max="6" width="14.77734375" style="40" customWidth="1"/>
    <col min="7" max="7" width="18.77734375" style="40" bestFit="1" customWidth="1"/>
    <col min="8" max="14" width="14.77734375" style="40" customWidth="1"/>
    <col min="15" max="16384" width="9.21875" style="40"/>
  </cols>
  <sheetData>
    <row r="1" spans="1:14" ht="13.2">
      <c r="A1" s="22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3.2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0.399999999999999">
      <c r="A3" s="2"/>
      <c r="B3" s="21"/>
      <c r="C3" s="21"/>
      <c r="D3" s="21"/>
      <c r="E3" s="23" t="s">
        <v>0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ht="13.2">
      <c r="A4" s="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13.2">
      <c r="A5" s="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s="65" customFormat="1" ht="18">
      <c r="A6" s="41" t="s">
        <v>19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s="56" customFormat="1" ht="13.8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4" s="56" customFormat="1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68" t="s">
        <v>3</v>
      </c>
      <c r="B9" s="69" t="s">
        <v>60</v>
      </c>
      <c r="C9" s="69" t="s">
        <v>61</v>
      </c>
      <c r="D9" s="69" t="s">
        <v>62</v>
      </c>
      <c r="E9" s="69" t="s">
        <v>63</v>
      </c>
      <c r="F9" s="69" t="s">
        <v>64</v>
      </c>
      <c r="G9" s="69" t="s">
        <v>65</v>
      </c>
      <c r="H9" s="69" t="s">
        <v>66</v>
      </c>
      <c r="I9" s="69" t="s">
        <v>67</v>
      </c>
      <c r="J9" s="69" t="s">
        <v>68</v>
      </c>
      <c r="K9" s="69" t="s">
        <v>69</v>
      </c>
      <c r="L9" s="69" t="s">
        <v>70</v>
      </c>
      <c r="M9" s="69" t="s">
        <v>71</v>
      </c>
      <c r="N9" s="69" t="s">
        <v>72</v>
      </c>
    </row>
    <row r="10" spans="1:14" ht="13.8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.6">
      <c r="A11" s="53" t="s">
        <v>73</v>
      </c>
      <c r="B11" s="50">
        <v>66459.776611132489</v>
      </c>
      <c r="C11" s="50">
        <v>69338.75170981494</v>
      </c>
      <c r="D11" s="50">
        <v>60223.143757376172</v>
      </c>
      <c r="E11" s="50">
        <v>73726.041937421542</v>
      </c>
      <c r="F11" s="50">
        <v>83817.53060424047</v>
      </c>
      <c r="G11" s="50">
        <v>74317.161418131989</v>
      </c>
      <c r="H11" s="50">
        <v>74210.951514639339</v>
      </c>
      <c r="I11" s="50">
        <v>69315.829269754759</v>
      </c>
      <c r="J11" s="50">
        <v>76572.141710915268</v>
      </c>
      <c r="K11" s="50">
        <v>73504.774741119356</v>
      </c>
      <c r="L11" s="50">
        <v>77107.329166963842</v>
      </c>
      <c r="M11" s="50">
        <v>66281.347165452782</v>
      </c>
      <c r="N11" s="51">
        <f>SUM(B11:M11)</f>
        <v>864874.77960696293</v>
      </c>
    </row>
    <row r="12" spans="1:14" ht="15.6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ht="13.8">
      <c r="A13" s="45" t="s">
        <v>28</v>
      </c>
      <c r="B13" s="50">
        <v>2437.7706939586346</v>
      </c>
      <c r="C13" s="50">
        <v>2736.2575113418602</v>
      </c>
      <c r="D13" s="50">
        <v>1640.1144885133626</v>
      </c>
      <c r="E13" s="50">
        <v>2036.1248001010679</v>
      </c>
      <c r="F13" s="50">
        <v>3102.0461196700189</v>
      </c>
      <c r="G13" s="50">
        <v>3259.0674947834104</v>
      </c>
      <c r="H13" s="50">
        <v>3505.0397572000002</v>
      </c>
      <c r="I13" s="50">
        <v>2082.7924140999999</v>
      </c>
      <c r="J13" s="50">
        <v>4921.9263957000003</v>
      </c>
      <c r="K13" s="50">
        <v>4708.3544940000002</v>
      </c>
      <c r="L13" s="50">
        <v>3905.1392906999999</v>
      </c>
      <c r="M13" s="50">
        <v>2878.4543002717787</v>
      </c>
      <c r="N13" s="51">
        <f t="shared" ref="N13:N22" si="0">SUM(B13:M13)</f>
        <v>37213.087760340131</v>
      </c>
    </row>
    <row r="14" spans="1:14" ht="13.8">
      <c r="A14" s="45" t="s">
        <v>29</v>
      </c>
      <c r="B14" s="50">
        <v>0</v>
      </c>
      <c r="C14" s="50">
        <v>89.032588325999996</v>
      </c>
      <c r="D14" s="50">
        <v>714.14586987500002</v>
      </c>
      <c r="E14" s="50">
        <v>496.28331054</v>
      </c>
      <c r="F14" s="50">
        <v>0</v>
      </c>
      <c r="G14" s="50">
        <v>0</v>
      </c>
      <c r="H14" s="50">
        <v>181.55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1481.011768741</v>
      </c>
    </row>
    <row r="15" spans="1:14" ht="13.8">
      <c r="A15" s="45" t="s">
        <v>30</v>
      </c>
      <c r="B15" s="50">
        <v>358.77017384120995</v>
      </c>
      <c r="C15" s="50">
        <v>329.88716429999999</v>
      </c>
      <c r="D15" s="50">
        <v>640.67857176100006</v>
      </c>
      <c r="E15" s="50">
        <v>519.92442385999993</v>
      </c>
      <c r="F15" s="50">
        <v>581.96668369999998</v>
      </c>
      <c r="G15" s="50">
        <v>999.39409784600002</v>
      </c>
      <c r="H15" s="50">
        <v>462.08126629999998</v>
      </c>
      <c r="I15" s="50">
        <v>685.34057440000004</v>
      </c>
      <c r="J15" s="50">
        <v>602.99480970000002</v>
      </c>
      <c r="K15" s="50">
        <v>405.76946269999996</v>
      </c>
      <c r="L15" s="50">
        <v>358.3832792</v>
      </c>
      <c r="M15" s="50">
        <v>98.892956100000006</v>
      </c>
      <c r="N15" s="51">
        <f t="shared" si="0"/>
        <v>6044.0834637082107</v>
      </c>
    </row>
    <row r="16" spans="1:14" ht="13.8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</row>
    <row r="17" spans="1:14" ht="13.8">
      <c r="A17" s="45" t="s">
        <v>32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ht="13.8">
      <c r="A18" s="45" t="s">
        <v>33</v>
      </c>
      <c r="B18" s="50">
        <v>22.617462499999998</v>
      </c>
      <c r="C18" s="50">
        <v>80.604495099999994</v>
      </c>
      <c r="D18" s="50">
        <v>2.1519585999999999</v>
      </c>
      <c r="E18" s="50">
        <v>9.9916579999999993</v>
      </c>
      <c r="F18" s="50">
        <v>20.068968900000002</v>
      </c>
      <c r="G18" s="50">
        <v>4.4380721999999997</v>
      </c>
      <c r="H18" s="50">
        <v>20.254879299999999</v>
      </c>
      <c r="I18" s="50">
        <v>175.8684389</v>
      </c>
      <c r="J18" s="50">
        <v>24.586874900000002</v>
      </c>
      <c r="K18" s="50">
        <v>11.2566358</v>
      </c>
      <c r="L18" s="50">
        <v>52.310268899999997</v>
      </c>
      <c r="M18" s="50">
        <v>27.525909299999999</v>
      </c>
      <c r="N18" s="51">
        <f>SUM(B18:M18)</f>
        <v>451.67562240000001</v>
      </c>
    </row>
    <row r="19" spans="1:14" ht="13.8">
      <c r="A19" s="45" t="s">
        <v>34</v>
      </c>
      <c r="B19" s="50">
        <v>805.56716009999991</v>
      </c>
      <c r="C19" s="50">
        <v>1141.6807083000001</v>
      </c>
      <c r="D19" s="50">
        <v>818.41281849999996</v>
      </c>
      <c r="E19" s="50">
        <v>1073.5171559999999</v>
      </c>
      <c r="F19" s="50">
        <v>1004.7927064</v>
      </c>
      <c r="G19" s="50">
        <v>742.1633458</v>
      </c>
      <c r="H19" s="50">
        <v>1291.2095981</v>
      </c>
      <c r="I19" s="50">
        <v>851.51591180000003</v>
      </c>
      <c r="J19" s="50">
        <v>1357.9022643000001</v>
      </c>
      <c r="K19" s="50">
        <v>1622.4151144</v>
      </c>
      <c r="L19" s="50">
        <v>1231.7790503000001</v>
      </c>
      <c r="M19" s="50">
        <v>1043.5629839000001</v>
      </c>
      <c r="N19" s="51">
        <f>SUM(B19:M19)</f>
        <v>12984.5188179</v>
      </c>
    </row>
    <row r="20" spans="1:14" ht="13.8">
      <c r="A20" s="45" t="s">
        <v>35</v>
      </c>
      <c r="B20" s="50">
        <v>400.62398259999998</v>
      </c>
      <c r="C20" s="50">
        <v>196.49410560000001</v>
      </c>
      <c r="D20" s="50">
        <v>182.11212620000001</v>
      </c>
      <c r="E20" s="50">
        <v>717.66647420000004</v>
      </c>
      <c r="F20" s="50">
        <v>631.73551339999995</v>
      </c>
      <c r="G20" s="50">
        <v>609.31511079999996</v>
      </c>
      <c r="H20" s="50">
        <v>798.68752649999999</v>
      </c>
      <c r="I20" s="50">
        <v>176.56981309999998</v>
      </c>
      <c r="J20" s="50">
        <v>542.79357421100008</v>
      </c>
      <c r="K20" s="50">
        <v>292.340731328</v>
      </c>
      <c r="L20" s="50">
        <v>419.51108794700059</v>
      </c>
      <c r="M20" s="50">
        <v>790.84859277099997</v>
      </c>
      <c r="N20" s="51">
        <f t="shared" si="0"/>
        <v>5758.6986386570006</v>
      </c>
    </row>
    <row r="21" spans="1:14" ht="13.8">
      <c r="A21" s="45" t="s">
        <v>36</v>
      </c>
      <c r="B21" s="50">
        <v>74.681939999999997</v>
      </c>
      <c r="C21" s="50">
        <v>97.172697200000002</v>
      </c>
      <c r="D21" s="50">
        <v>22.047747099999999</v>
      </c>
      <c r="E21" s="50">
        <v>22.811110599999999</v>
      </c>
      <c r="F21" s="50">
        <v>5.1042880999999998</v>
      </c>
      <c r="G21" s="50">
        <v>15.5703072</v>
      </c>
      <c r="H21" s="50">
        <v>38.483380099999998</v>
      </c>
      <c r="I21" s="50">
        <v>61.748511100000002</v>
      </c>
      <c r="J21" s="50">
        <v>76.642618400000003</v>
      </c>
      <c r="K21" s="50">
        <v>65.748069200000003</v>
      </c>
      <c r="L21" s="50">
        <v>214.7806774</v>
      </c>
      <c r="M21" s="50">
        <v>106.168954</v>
      </c>
      <c r="N21" s="51">
        <f t="shared" si="0"/>
        <v>800.96030040000005</v>
      </c>
    </row>
    <row r="22" spans="1:14" ht="16.8">
      <c r="A22" s="28" t="s">
        <v>97</v>
      </c>
      <c r="B22" s="50">
        <v>708.08898012632289</v>
      </c>
      <c r="C22" s="50">
        <v>866.99394487500103</v>
      </c>
      <c r="D22" s="50">
        <v>725.61142619999964</v>
      </c>
      <c r="E22" s="50">
        <v>970.8997848099998</v>
      </c>
      <c r="F22" s="50">
        <v>864.11462316500001</v>
      </c>
      <c r="G22" s="50">
        <v>1181.6079929190018</v>
      </c>
      <c r="H22" s="50">
        <v>876.62444976199913</v>
      </c>
      <c r="I22" s="50">
        <v>1167.9592627000002</v>
      </c>
      <c r="J22" s="50">
        <v>681.84385933900012</v>
      </c>
      <c r="K22" s="50">
        <v>1304.3869556</v>
      </c>
      <c r="L22" s="50">
        <v>838.59157779999896</v>
      </c>
      <c r="M22" s="50">
        <v>975.42565021800146</v>
      </c>
      <c r="N22" s="51">
        <f t="shared" si="0"/>
        <v>11162.148507514323</v>
      </c>
    </row>
    <row r="23" spans="1:14" ht="13.8">
      <c r="A23" s="70" t="s">
        <v>98</v>
      </c>
      <c r="B23" s="72">
        <f>SUM(B13:B22)</f>
        <v>4808.120393126168</v>
      </c>
      <c r="C23" s="72">
        <f>SUM(C13:C22)</f>
        <v>5538.1232150428605</v>
      </c>
      <c r="D23" s="72">
        <f>SUM(D13:D22)</f>
        <v>4745.2750067493625</v>
      </c>
      <c r="E23" s="72">
        <f>SUM(E13:E22)</f>
        <v>5847.2187181110676</v>
      </c>
      <c r="F23" s="72">
        <f>SUM(F13:F22)</f>
        <v>6209.8289033350193</v>
      </c>
      <c r="G23" s="72">
        <f t="shared" ref="G23:M23" si="1">SUM(G13:G22)</f>
        <v>6811.556421548411</v>
      </c>
      <c r="H23" s="72">
        <f t="shared" si="1"/>
        <v>7173.9308572619993</v>
      </c>
      <c r="I23" s="72">
        <f t="shared" si="1"/>
        <v>5201.7949261000003</v>
      </c>
      <c r="J23" s="72">
        <f t="shared" si="1"/>
        <v>8208.6903965500005</v>
      </c>
      <c r="K23" s="72">
        <f t="shared" si="1"/>
        <v>8410.2714630280007</v>
      </c>
      <c r="L23" s="72">
        <f t="shared" si="1"/>
        <v>7020.4952322469999</v>
      </c>
      <c r="M23" s="72">
        <f t="shared" si="1"/>
        <v>5920.8793465607796</v>
      </c>
      <c r="N23" s="72">
        <f>SUM(N13:N22)</f>
        <v>75896.184879660665</v>
      </c>
    </row>
    <row r="24" spans="1:14" ht="13.8">
      <c r="A24" s="71" t="s">
        <v>78</v>
      </c>
      <c r="B24" s="72">
        <f>+B23+B11</f>
        <v>71267.897004258659</v>
      </c>
      <c r="C24" s="72">
        <f>+C23+C11</f>
        <v>74876.874924857795</v>
      </c>
      <c r="D24" s="72">
        <f>+D23+D11</f>
        <v>64968.418764125534</v>
      </c>
      <c r="E24" s="72">
        <f>+E23+E11</f>
        <v>79573.260655532606</v>
      </c>
      <c r="F24" s="72">
        <f>+F23+F11</f>
        <v>90027.359507575486</v>
      </c>
      <c r="G24" s="72">
        <f t="shared" ref="G24:N24" si="2">+G11+G23</f>
        <v>81128.717839680394</v>
      </c>
      <c r="H24" s="72">
        <f t="shared" si="2"/>
        <v>81384.882371901331</v>
      </c>
      <c r="I24" s="72">
        <f t="shared" si="2"/>
        <v>74517.624195854762</v>
      </c>
      <c r="J24" s="72">
        <f t="shared" si="2"/>
        <v>84780.832107465263</v>
      </c>
      <c r="K24" s="72">
        <f t="shared" si="2"/>
        <v>81915.046204147351</v>
      </c>
      <c r="L24" s="72">
        <f t="shared" si="2"/>
        <v>84127.824399210847</v>
      </c>
      <c r="M24" s="72">
        <f t="shared" si="2"/>
        <v>72202.226512013556</v>
      </c>
      <c r="N24" s="72">
        <f t="shared" si="2"/>
        <v>940770.96448662365</v>
      </c>
    </row>
    <row r="25" spans="1:14" ht="13.8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4" ht="13.8">
      <c r="A26" s="45" t="s">
        <v>28</v>
      </c>
      <c r="B26" s="50">
        <v>121.619</v>
      </c>
      <c r="C26" s="50">
        <v>103.03400000000001</v>
      </c>
      <c r="D26" s="50">
        <v>98.210999999999999</v>
      </c>
      <c r="E26" s="50">
        <v>108.648</v>
      </c>
      <c r="F26" s="50">
        <v>129.101</v>
      </c>
      <c r="G26" s="50">
        <v>121.7</v>
      </c>
      <c r="H26" s="50">
        <v>106.1</v>
      </c>
      <c r="I26" s="50">
        <v>114.39400000000001</v>
      </c>
      <c r="J26" s="50">
        <v>143.54400000000001</v>
      </c>
      <c r="K26" s="50">
        <v>205.834</v>
      </c>
      <c r="L26" s="50">
        <v>169.56700000000001</v>
      </c>
      <c r="M26" s="50">
        <v>166.93</v>
      </c>
      <c r="N26" s="51">
        <f>SUM(B26:M26)</f>
        <v>1588.6820000000002</v>
      </c>
    </row>
    <row r="27" spans="1:14" ht="13.8">
      <c r="A27" s="45" t="s">
        <v>79</v>
      </c>
      <c r="B27" s="50">
        <v>6484.0846624937449</v>
      </c>
      <c r="C27" s="50">
        <v>7619.340861768891</v>
      </c>
      <c r="D27" s="50">
        <v>8792.0541200340012</v>
      </c>
      <c r="E27" s="50">
        <v>7872.6795476428024</v>
      </c>
      <c r="F27" s="50">
        <v>8831.0286096643758</v>
      </c>
      <c r="G27" s="50">
        <v>8298.5541774664416</v>
      </c>
      <c r="H27" s="50">
        <v>7369.7170094717185</v>
      </c>
      <c r="I27" s="50">
        <v>7009.1822562429843</v>
      </c>
      <c r="J27" s="50">
        <v>8247.7218616720002</v>
      </c>
      <c r="K27" s="50">
        <v>6269.7669560867453</v>
      </c>
      <c r="L27" s="50">
        <v>6563.8140374629993</v>
      </c>
      <c r="M27" s="50">
        <v>9619.3763408754985</v>
      </c>
      <c r="N27" s="51">
        <f t="shared" ref="N27:N36" si="3">SUM(B27:M27)</f>
        <v>92977.32044088222</v>
      </c>
    </row>
    <row r="28" spans="1:14" ht="13.8">
      <c r="A28" s="45" t="s">
        <v>30</v>
      </c>
      <c r="B28" s="50">
        <v>2957.9665835067572</v>
      </c>
      <c r="C28" s="50">
        <v>3591.958430831924</v>
      </c>
      <c r="D28" s="50">
        <v>3399.4256987847266</v>
      </c>
      <c r="E28" s="50">
        <v>4110.9479586842654</v>
      </c>
      <c r="F28" s="50">
        <v>4806.9682202218964</v>
      </c>
      <c r="G28" s="50">
        <v>3995.2756994497072</v>
      </c>
      <c r="H28" s="50">
        <v>4454.5188019483867</v>
      </c>
      <c r="I28" s="50">
        <v>3422.1553216665179</v>
      </c>
      <c r="J28" s="50">
        <v>4235.3892800154372</v>
      </c>
      <c r="K28" s="50">
        <v>3697.0714953758597</v>
      </c>
      <c r="L28" s="50">
        <v>3565.2231789006846</v>
      </c>
      <c r="M28" s="50">
        <v>3822.270451049902</v>
      </c>
      <c r="N28" s="51">
        <f t="shared" si="3"/>
        <v>46059.171120436062</v>
      </c>
    </row>
    <row r="29" spans="1:14" ht="13.8">
      <c r="A29" s="49" t="s">
        <v>81</v>
      </c>
      <c r="B29" s="50">
        <v>2747.846</v>
      </c>
      <c r="C29" s="50">
        <v>2704.1220000000003</v>
      </c>
      <c r="D29" s="50">
        <v>1811.646</v>
      </c>
      <c r="E29" s="50">
        <v>2368.8060000000005</v>
      </c>
      <c r="F29" s="50">
        <v>2751.6249999999995</v>
      </c>
      <c r="G29" s="50">
        <v>3468.6528106557839</v>
      </c>
      <c r="H29" s="50">
        <v>3205.6959999999999</v>
      </c>
      <c r="I29" s="50">
        <v>3178.9740871430004</v>
      </c>
      <c r="J29" s="50">
        <v>3088.370885924</v>
      </c>
      <c r="K29" s="50">
        <v>2266.6605444810002</v>
      </c>
      <c r="L29" s="50">
        <v>2748.9135486790001</v>
      </c>
      <c r="M29" s="50">
        <v>2904.9959337730002</v>
      </c>
      <c r="N29" s="51">
        <f t="shared" si="3"/>
        <v>33246.308810655784</v>
      </c>
    </row>
    <row r="30" spans="1:14" ht="13.8">
      <c r="A30" s="49" t="s">
        <v>32</v>
      </c>
      <c r="B30" s="50">
        <v>6.19</v>
      </c>
      <c r="C30" s="50">
        <v>6.952</v>
      </c>
      <c r="D30" s="50">
        <v>7.0229999999999997</v>
      </c>
      <c r="E30" s="50">
        <v>8</v>
      </c>
      <c r="F30" s="50">
        <v>6.4930000000000003</v>
      </c>
      <c r="G30" s="50">
        <v>7.4640000000000004</v>
      </c>
      <c r="H30" s="50">
        <v>9.2840000000000007</v>
      </c>
      <c r="I30" s="50">
        <v>5.242</v>
      </c>
      <c r="J30" s="50">
        <v>8.9580000000000002</v>
      </c>
      <c r="K30" s="50">
        <v>14.167999999999999</v>
      </c>
      <c r="L30" s="50">
        <v>11.702999999999999</v>
      </c>
      <c r="M30" s="50">
        <v>6.9779999999999998</v>
      </c>
      <c r="N30" s="51">
        <f>SUM(B30:M30)</f>
        <v>98.454999999999998</v>
      </c>
    </row>
    <row r="31" spans="1:14" ht="13.8">
      <c r="A31" s="49" t="s">
        <v>33</v>
      </c>
      <c r="B31" s="50">
        <v>7714.7772613560001</v>
      </c>
      <c r="C31" s="50">
        <v>8692.8501052903757</v>
      </c>
      <c r="D31" s="50">
        <v>9457.4676116709998</v>
      </c>
      <c r="E31" s="50">
        <v>13080.187869685662</v>
      </c>
      <c r="F31" s="50">
        <v>14163.910053288801</v>
      </c>
      <c r="G31" s="50">
        <v>20010.133364962388</v>
      </c>
      <c r="H31" s="50">
        <v>13573.647328985746</v>
      </c>
      <c r="I31" s="50">
        <v>11787.541205209991</v>
      </c>
      <c r="J31" s="50">
        <v>15064.123599768003</v>
      </c>
      <c r="K31" s="50">
        <v>8863.7810008084052</v>
      </c>
      <c r="L31" s="50">
        <v>11829.177963718756</v>
      </c>
      <c r="M31" s="50">
        <v>13900.535338350053</v>
      </c>
      <c r="N31" s="51">
        <f>SUM(B31:M31)</f>
        <v>148138.13270309518</v>
      </c>
    </row>
    <row r="32" spans="1:14" ht="13.8">
      <c r="A32" s="49" t="s">
        <v>43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35.053567999999999</v>
      </c>
      <c r="I32" s="50">
        <v>36.188431999999999</v>
      </c>
      <c r="J32" s="50">
        <v>29.307445000000001</v>
      </c>
      <c r="K32" s="50">
        <v>34.417736000000005</v>
      </c>
      <c r="L32" s="50">
        <v>0</v>
      </c>
      <c r="M32" s="50">
        <v>0</v>
      </c>
      <c r="N32" s="51">
        <f t="shared" si="3"/>
        <v>134.96718099999998</v>
      </c>
    </row>
    <row r="33" spans="1:14" ht="13.8">
      <c r="A33" s="49" t="s">
        <v>44</v>
      </c>
      <c r="B33" s="50">
        <v>20.480148799999998</v>
      </c>
      <c r="C33" s="50">
        <v>3.6432319</v>
      </c>
      <c r="D33" s="50">
        <v>41.304593499999996</v>
      </c>
      <c r="E33" s="50">
        <v>8.8807290000000005</v>
      </c>
      <c r="F33" s="50">
        <v>8.3693369000000004</v>
      </c>
      <c r="G33" s="50">
        <v>8.5713855999999993</v>
      </c>
      <c r="H33" s="50">
        <v>5.7906021000000001</v>
      </c>
      <c r="I33" s="50">
        <v>6.7224149000000004</v>
      </c>
      <c r="J33" s="50">
        <v>6.2803509000000002</v>
      </c>
      <c r="K33" s="50">
        <v>9.7885418999999985</v>
      </c>
      <c r="L33" s="50">
        <v>7.8288871000000002</v>
      </c>
      <c r="M33" s="50">
        <v>10.6907549</v>
      </c>
      <c r="N33" s="51">
        <f t="shared" si="3"/>
        <v>138.3509775</v>
      </c>
    </row>
    <row r="34" spans="1:14" ht="13.8">
      <c r="A34" s="49" t="s">
        <v>35</v>
      </c>
      <c r="B34" s="50">
        <v>1628.3000111000001</v>
      </c>
      <c r="C34" s="50">
        <v>1397.6522117660002</v>
      </c>
      <c r="D34" s="50">
        <v>1923.3804844739998</v>
      </c>
      <c r="E34" s="50">
        <v>1999.6591195434735</v>
      </c>
      <c r="F34" s="50">
        <v>2902.3123428530271</v>
      </c>
      <c r="G34" s="50">
        <v>2130.9617418408452</v>
      </c>
      <c r="H34" s="50">
        <v>2161.0048258000002</v>
      </c>
      <c r="I34" s="50">
        <v>1859.5315968550003</v>
      </c>
      <c r="J34" s="50">
        <v>1632.6987077059998</v>
      </c>
      <c r="K34" s="50">
        <v>1065.8967745949999</v>
      </c>
      <c r="L34" s="50">
        <v>1930.609674306</v>
      </c>
      <c r="M34" s="50">
        <v>1775.0794814162746</v>
      </c>
      <c r="N34" s="51">
        <f t="shared" si="3"/>
        <v>22407.086972255624</v>
      </c>
    </row>
    <row r="35" spans="1:14" ht="13.8">
      <c r="A35" s="49" t="s">
        <v>36</v>
      </c>
      <c r="B35" s="50">
        <v>15.1307464</v>
      </c>
      <c r="C35" s="50">
        <v>21.498924599999999</v>
      </c>
      <c r="D35" s="50">
        <v>16.916295000000002</v>
      </c>
      <c r="E35" s="50">
        <v>55.769499199999998</v>
      </c>
      <c r="F35" s="50">
        <v>51.421916600000003</v>
      </c>
      <c r="G35" s="50">
        <v>31.754570099999999</v>
      </c>
      <c r="H35" s="50">
        <v>40.033072769999997</v>
      </c>
      <c r="I35" s="50">
        <v>34.360431199999994</v>
      </c>
      <c r="J35" s="50">
        <v>28.408240600000003</v>
      </c>
      <c r="K35" s="50">
        <v>11.825739500000001</v>
      </c>
      <c r="L35" s="50">
        <v>12.737410200000001</v>
      </c>
      <c r="M35" s="50">
        <v>1.4546979</v>
      </c>
      <c r="N35" s="51">
        <f t="shared" si="3"/>
        <v>321.31154406999997</v>
      </c>
    </row>
    <row r="36" spans="1:14" ht="16.8">
      <c r="A36" s="50" t="s">
        <v>101</v>
      </c>
      <c r="B36" s="50">
        <v>1213.4212155740024</v>
      </c>
      <c r="C36" s="50">
        <v>1861.5407321699931</v>
      </c>
      <c r="D36" s="50">
        <v>1635.8243868710015</v>
      </c>
      <c r="E36" s="50">
        <v>1474.3869400000003</v>
      </c>
      <c r="F36" s="50">
        <v>2592.7901373700079</v>
      </c>
      <c r="G36" s="50">
        <v>2585.5541586461914</v>
      </c>
      <c r="H36" s="50">
        <v>2214.0655944649261</v>
      </c>
      <c r="I36" s="50">
        <v>2093.7031877109948</v>
      </c>
      <c r="J36" s="50">
        <v>2793.3076987702043</v>
      </c>
      <c r="K36" s="50">
        <v>909.88395065799705</v>
      </c>
      <c r="L36" s="50">
        <v>1795.1343787609949</v>
      </c>
      <c r="M36" s="50">
        <v>1999.6679606240068</v>
      </c>
      <c r="N36" s="51">
        <f t="shared" si="3"/>
        <v>23169.280341620321</v>
      </c>
    </row>
    <row r="37" spans="1:14" ht="13.8">
      <c r="A37" s="71" t="s">
        <v>102</v>
      </c>
      <c r="B37" s="72">
        <f t="shared" ref="B37:M37" si="4">SUM(B26:B36)</f>
        <v>22909.815629230503</v>
      </c>
      <c r="C37" s="72">
        <f t="shared" si="4"/>
        <v>26002.592498327183</v>
      </c>
      <c r="D37" s="72">
        <f t="shared" si="4"/>
        <v>27183.25319033473</v>
      </c>
      <c r="E37" s="72">
        <f t="shared" si="4"/>
        <v>31087.965663756204</v>
      </c>
      <c r="F37" s="72">
        <f t="shared" si="4"/>
        <v>36244.019616898098</v>
      </c>
      <c r="G37" s="72">
        <f t="shared" si="4"/>
        <v>40658.621908721354</v>
      </c>
      <c r="H37" s="72">
        <f t="shared" si="4"/>
        <v>33174.910803540777</v>
      </c>
      <c r="I37" s="72">
        <f t="shared" si="4"/>
        <v>29547.994932928486</v>
      </c>
      <c r="J37" s="72">
        <f t="shared" si="4"/>
        <v>35278.110070355644</v>
      </c>
      <c r="K37" s="72">
        <f t="shared" si="4"/>
        <v>23349.094739405009</v>
      </c>
      <c r="L37" s="72">
        <f t="shared" si="4"/>
        <v>28634.709079128435</v>
      </c>
      <c r="M37" s="72">
        <f t="shared" si="4"/>
        <v>34207.978958888736</v>
      </c>
      <c r="N37" s="72">
        <f>SUM(N26:N36)</f>
        <v>368279.06709151517</v>
      </c>
    </row>
    <row r="38" spans="1:14" ht="13.8">
      <c r="A38" s="71" t="s">
        <v>47</v>
      </c>
      <c r="B38" s="72">
        <f t="shared" ref="B38:N38" si="5">+B24-B37</f>
        <v>48358.081375028152</v>
      </c>
      <c r="C38" s="72">
        <f t="shared" si="5"/>
        <v>48874.282426530612</v>
      </c>
      <c r="D38" s="72">
        <f t="shared" si="5"/>
        <v>37785.1655737908</v>
      </c>
      <c r="E38" s="72">
        <f t="shared" si="5"/>
        <v>48485.294991776405</v>
      </c>
      <c r="F38" s="72">
        <f t="shared" si="5"/>
        <v>53783.339890677387</v>
      </c>
      <c r="G38" s="72">
        <f t="shared" si="5"/>
        <v>40470.09593095904</v>
      </c>
      <c r="H38" s="72">
        <f t="shared" si="5"/>
        <v>48209.971568360554</v>
      </c>
      <c r="I38" s="72">
        <f t="shared" si="5"/>
        <v>44969.629262926275</v>
      </c>
      <c r="J38" s="72">
        <f t="shared" si="5"/>
        <v>49502.722037109619</v>
      </c>
      <c r="K38" s="72">
        <f t="shared" si="5"/>
        <v>58565.951464742342</v>
      </c>
      <c r="L38" s="72">
        <f t="shared" si="5"/>
        <v>55493.115320082412</v>
      </c>
      <c r="M38" s="72">
        <f t="shared" si="5"/>
        <v>37994.24755312482</v>
      </c>
      <c r="N38" s="72">
        <f t="shared" si="5"/>
        <v>572491.89739510848</v>
      </c>
    </row>
    <row r="39" spans="1:14" ht="13.8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61"/>
    </row>
    <row r="40" spans="1:14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4" ht="13.8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4" ht="13.8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4" ht="13.8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4" ht="13.8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4" ht="13.8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4" ht="13.8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4" ht="13.8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5" fitToHeight="0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N47"/>
  <sheetViews>
    <sheetView topLeftCell="A22" zoomScale="70" zoomScaleNormal="70" workbookViewId="0">
      <selection activeCell="A39" sqref="A39:M47"/>
    </sheetView>
  </sheetViews>
  <sheetFormatPr defaultColWidth="9.21875" defaultRowHeight="12"/>
  <cols>
    <col min="1" max="1" width="24.21875" style="40" customWidth="1"/>
    <col min="2" max="6" width="14.77734375" style="40" customWidth="1"/>
    <col min="7" max="7" width="18.77734375" style="40" bestFit="1" customWidth="1"/>
    <col min="8" max="8" width="14.77734375" style="40" customWidth="1"/>
    <col min="9" max="9" width="17.77734375" style="40" bestFit="1" customWidth="1"/>
    <col min="10" max="14" width="14.77734375" style="40" customWidth="1"/>
    <col min="15" max="16384" width="9.21875" style="40"/>
  </cols>
  <sheetData>
    <row r="1" spans="1:14" ht="13.2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3.2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20.399999999999999">
      <c r="A3" s="2"/>
      <c r="B3" s="18"/>
      <c r="C3" s="18"/>
      <c r="D3" s="18"/>
      <c r="E3" s="23" t="s">
        <v>0</v>
      </c>
      <c r="F3" s="18"/>
      <c r="G3" s="18"/>
      <c r="H3" s="18"/>
      <c r="I3" s="18"/>
      <c r="J3" s="18"/>
      <c r="K3" s="18"/>
      <c r="L3" s="18"/>
      <c r="M3" s="18"/>
      <c r="N3" s="18"/>
    </row>
    <row r="4" spans="1:14" ht="13.2">
      <c r="A4" s="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22.5" customHeight="1">
      <c r="A5" s="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s="65" customFormat="1" ht="18">
      <c r="A6" s="41" t="s">
        <v>18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56" customFormat="1" ht="13.8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4" s="56" customFormat="1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s="56" customFormat="1" ht="22.5" customHeight="1">
      <c r="A9" s="75" t="s">
        <v>3</v>
      </c>
      <c r="B9" s="76" t="s">
        <v>60</v>
      </c>
      <c r="C9" s="76" t="s">
        <v>61</v>
      </c>
      <c r="D9" s="76" t="s">
        <v>62</v>
      </c>
      <c r="E9" s="76" t="s">
        <v>63</v>
      </c>
      <c r="F9" s="76" t="s">
        <v>64</v>
      </c>
      <c r="G9" s="76" t="s">
        <v>65</v>
      </c>
      <c r="H9" s="76" t="s">
        <v>66</v>
      </c>
      <c r="I9" s="76" t="s">
        <v>67</v>
      </c>
      <c r="J9" s="76" t="s">
        <v>68</v>
      </c>
      <c r="K9" s="76" t="s">
        <v>69</v>
      </c>
      <c r="L9" s="76" t="s">
        <v>70</v>
      </c>
      <c r="M9" s="76" t="s">
        <v>71</v>
      </c>
      <c r="N9" s="76" t="s">
        <v>72</v>
      </c>
    </row>
    <row r="10" spans="1:14" ht="13.8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.6">
      <c r="A11" s="53" t="s">
        <v>73</v>
      </c>
      <c r="B11" s="50">
        <v>68136.593414122632</v>
      </c>
      <c r="C11" s="50">
        <v>67715.906234827213</v>
      </c>
      <c r="D11" s="50">
        <v>58525.20387894247</v>
      </c>
      <c r="E11" s="50">
        <v>58144.212702846009</v>
      </c>
      <c r="F11" s="50">
        <v>64623.483825816656</v>
      </c>
      <c r="G11" s="50">
        <v>66273.272573238792</v>
      </c>
      <c r="H11" s="50">
        <v>70246.434616591359</v>
      </c>
      <c r="I11" s="50">
        <v>65621.184158713237</v>
      </c>
      <c r="J11" s="50">
        <v>66755.920412195963</v>
      </c>
      <c r="K11" s="50">
        <v>77673.894769282924</v>
      </c>
      <c r="L11" s="50">
        <v>58465.216096367847</v>
      </c>
      <c r="M11" s="50">
        <v>62470.956680551724</v>
      </c>
      <c r="N11" s="51">
        <f>SUM(B11:M11)</f>
        <v>784652.27936349681</v>
      </c>
    </row>
    <row r="12" spans="1:14" ht="15.6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ht="13.8">
      <c r="A13" s="45" t="s">
        <v>28</v>
      </c>
      <c r="B13" s="50">
        <v>3581.5030090599998</v>
      </c>
      <c r="C13" s="50">
        <v>3062.9691056449997</v>
      </c>
      <c r="D13" s="50">
        <v>1977.9414905660001</v>
      </c>
      <c r="E13" s="50">
        <v>1943.4975123819997</v>
      </c>
      <c r="F13" s="50">
        <v>2321.8001710379999</v>
      </c>
      <c r="G13" s="50">
        <v>3111.7688932400001</v>
      </c>
      <c r="H13" s="50">
        <v>2797.9961549559998</v>
      </c>
      <c r="I13" s="50">
        <v>2883.4605103633917</v>
      </c>
      <c r="J13" s="50">
        <v>2912.3666822978175</v>
      </c>
      <c r="K13" s="50">
        <v>2385.3344856559997</v>
      </c>
      <c r="L13" s="50">
        <v>1975.8022255528699</v>
      </c>
      <c r="M13" s="50">
        <v>2719.7481546885001</v>
      </c>
      <c r="N13" s="51">
        <f t="shared" ref="N13:N22" si="0">SUM(B13:M13)</f>
        <v>31674.188395445581</v>
      </c>
    </row>
    <row r="14" spans="1:14" ht="13.8">
      <c r="A14" s="45" t="s">
        <v>29</v>
      </c>
      <c r="B14" s="50">
        <v>0</v>
      </c>
      <c r="C14" s="50">
        <v>0</v>
      </c>
      <c r="D14" s="50">
        <v>0</v>
      </c>
      <c r="E14" s="50">
        <v>326.31099290193902</v>
      </c>
      <c r="F14" s="50">
        <v>564.20000000000005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890.51099290193906</v>
      </c>
    </row>
    <row r="15" spans="1:14" ht="13.8">
      <c r="A15" s="45" t="s">
        <v>30</v>
      </c>
      <c r="B15" s="50">
        <v>787.61584650000009</v>
      </c>
      <c r="C15" s="50">
        <v>975.47333849999995</v>
      </c>
      <c r="D15" s="50">
        <v>919.3356086</v>
      </c>
      <c r="E15" s="50">
        <v>831.64691379999999</v>
      </c>
      <c r="F15" s="50">
        <v>943.69301329999996</v>
      </c>
      <c r="G15" s="50">
        <v>1028.5204011999999</v>
      </c>
      <c r="H15" s="50">
        <v>457.57879639999999</v>
      </c>
      <c r="I15" s="50">
        <v>1124.919157</v>
      </c>
      <c r="J15" s="50">
        <v>594.90624339999999</v>
      </c>
      <c r="K15" s="50">
        <v>500.27510949999999</v>
      </c>
      <c r="L15" s="50">
        <v>668.39315727000007</v>
      </c>
      <c r="M15" s="50">
        <v>439.75567430000001</v>
      </c>
      <c r="N15" s="51">
        <f t="shared" si="0"/>
        <v>9272.1132597700016</v>
      </c>
    </row>
    <row r="16" spans="1:14" ht="13.8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</row>
    <row r="17" spans="1:14" ht="13.8">
      <c r="A17" s="45" t="s">
        <v>32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ht="13.8">
      <c r="A18" s="45" t="s">
        <v>33</v>
      </c>
      <c r="B18" s="50">
        <v>715.24653149999995</v>
      </c>
      <c r="C18" s="50">
        <v>567.48078980000003</v>
      </c>
      <c r="D18" s="50">
        <v>290.60645420000003</v>
      </c>
      <c r="E18" s="50">
        <v>677.56766600000003</v>
      </c>
      <c r="F18" s="50">
        <v>361.89207490000001</v>
      </c>
      <c r="G18" s="50">
        <v>9.6880144999999995</v>
      </c>
      <c r="H18" s="50">
        <v>6.7341759999999997</v>
      </c>
      <c r="I18" s="50">
        <v>10.622536999999999</v>
      </c>
      <c r="J18" s="50">
        <v>38.891518699999999</v>
      </c>
      <c r="K18" s="50">
        <v>43.573009900000002</v>
      </c>
      <c r="L18" s="50">
        <v>22.133095300000001</v>
      </c>
      <c r="M18" s="50">
        <v>26.511372999999999</v>
      </c>
      <c r="N18" s="51">
        <f>SUM(B18:M18)</f>
        <v>2770.9472407999997</v>
      </c>
    </row>
    <row r="19" spans="1:14" ht="13.8">
      <c r="A19" s="45" t="s">
        <v>34</v>
      </c>
      <c r="B19" s="50">
        <v>799.5155833</v>
      </c>
      <c r="C19" s="50">
        <v>1077.6532861999999</v>
      </c>
      <c r="D19" s="50">
        <v>962.02608280000004</v>
      </c>
      <c r="E19" s="50">
        <v>792.29161399999998</v>
      </c>
      <c r="F19" s="50">
        <v>1436.8892198999999</v>
      </c>
      <c r="G19" s="50">
        <v>959.617029</v>
      </c>
      <c r="H19" s="50">
        <v>800.49095769999997</v>
      </c>
      <c r="I19" s="50">
        <v>1334.5737497</v>
      </c>
      <c r="J19" s="50">
        <v>598.62302699999998</v>
      </c>
      <c r="K19" s="50">
        <v>872.10823059999996</v>
      </c>
      <c r="L19" s="50">
        <v>855.5733917</v>
      </c>
      <c r="M19" s="50">
        <v>849.89056289999996</v>
      </c>
      <c r="N19" s="51">
        <f>SUM(B19:M19)</f>
        <v>11339.2527348</v>
      </c>
    </row>
    <row r="20" spans="1:14" ht="13.8">
      <c r="A20" s="45" t="s">
        <v>35</v>
      </c>
      <c r="B20" s="50">
        <v>544.55507782099994</v>
      </c>
      <c r="C20" s="50">
        <v>247.05217949999999</v>
      </c>
      <c r="D20" s="50">
        <v>194.86306059999998</v>
      </c>
      <c r="E20" s="50">
        <v>326.52091510000002</v>
      </c>
      <c r="F20" s="50">
        <v>218.8191927</v>
      </c>
      <c r="G20" s="50">
        <v>390.17157105888003</v>
      </c>
      <c r="H20" s="50">
        <v>257.41791560000001</v>
      </c>
      <c r="I20" s="50">
        <v>358.16143460000001</v>
      </c>
      <c r="J20" s="50">
        <v>314.20641180000001</v>
      </c>
      <c r="K20" s="50">
        <v>464.30239009999997</v>
      </c>
      <c r="L20" s="50">
        <v>548.99549809400003</v>
      </c>
      <c r="M20" s="50">
        <v>352.66433440000003</v>
      </c>
      <c r="N20" s="51">
        <f t="shared" si="0"/>
        <v>4217.7299813738809</v>
      </c>
    </row>
    <row r="21" spans="1:14" ht="13.8">
      <c r="A21" s="45" t="s">
        <v>36</v>
      </c>
      <c r="B21" s="50">
        <v>16.724584700000001</v>
      </c>
      <c r="C21" s="50">
        <v>37.538949500000001</v>
      </c>
      <c r="D21" s="50">
        <v>8.0453539999999997</v>
      </c>
      <c r="E21" s="50">
        <v>9.6971748000000009</v>
      </c>
      <c r="F21" s="50">
        <v>1.4806763999999999</v>
      </c>
      <c r="G21" s="50">
        <v>6.4393035999999997</v>
      </c>
      <c r="H21" s="50">
        <v>23.4238809</v>
      </c>
      <c r="I21" s="50">
        <v>34.7031888</v>
      </c>
      <c r="J21" s="50">
        <v>20.351310099999999</v>
      </c>
      <c r="K21" s="50">
        <v>10.9817524</v>
      </c>
      <c r="L21" s="50">
        <v>43.283034800000003</v>
      </c>
      <c r="M21" s="50">
        <v>59.447503400000002</v>
      </c>
      <c r="N21" s="51">
        <f t="shared" si="0"/>
        <v>272.11671339999998</v>
      </c>
    </row>
    <row r="22" spans="1:14" ht="16.8">
      <c r="A22" s="28" t="s">
        <v>97</v>
      </c>
      <c r="B22" s="50">
        <v>571.34516340000027</v>
      </c>
      <c r="C22" s="50">
        <v>729.62281760000042</v>
      </c>
      <c r="D22" s="50">
        <v>652.74189680000109</v>
      </c>
      <c r="E22" s="50">
        <v>651.12962210000023</v>
      </c>
      <c r="F22" s="50">
        <v>865.92732239999896</v>
      </c>
      <c r="G22" s="50">
        <v>593.94307480000134</v>
      </c>
      <c r="H22" s="50">
        <v>615.92109420000088</v>
      </c>
      <c r="I22" s="50">
        <v>827.60943700000007</v>
      </c>
      <c r="J22" s="50">
        <v>642.5962384000004</v>
      </c>
      <c r="K22" s="50">
        <v>777.90662270000121</v>
      </c>
      <c r="L22" s="50">
        <v>601.84133320000001</v>
      </c>
      <c r="M22" s="50">
        <v>884.61145810000016</v>
      </c>
      <c r="N22" s="51">
        <f t="shared" si="0"/>
        <v>8415.196080700005</v>
      </c>
    </row>
    <row r="23" spans="1:14" ht="13.8">
      <c r="A23" s="77" t="s">
        <v>98</v>
      </c>
      <c r="B23" s="79">
        <f>SUM(B13:B22)</f>
        <v>7016.5057962810006</v>
      </c>
      <c r="C23" s="79">
        <f>SUM(C13:C22)</f>
        <v>6697.7904667450002</v>
      </c>
      <c r="D23" s="79">
        <f>SUM(D13:D22)</f>
        <v>5005.5599475660001</v>
      </c>
      <c r="E23" s="79">
        <f>SUM(E13:E22)</f>
        <v>5558.6624110839384</v>
      </c>
      <c r="F23" s="79">
        <f>SUM(F13:F22)</f>
        <v>6714.701670638</v>
      </c>
      <c r="G23" s="79">
        <f t="shared" ref="G23:M23" si="1">SUM(G13:G22)</f>
        <v>6100.1482873988807</v>
      </c>
      <c r="H23" s="79">
        <f t="shared" si="1"/>
        <v>4959.562975756</v>
      </c>
      <c r="I23" s="79">
        <f t="shared" si="1"/>
        <v>6574.0500144633916</v>
      </c>
      <c r="J23" s="79">
        <f t="shared" si="1"/>
        <v>5121.9414316978173</v>
      </c>
      <c r="K23" s="79">
        <f t="shared" si="1"/>
        <v>5054.481600856001</v>
      </c>
      <c r="L23" s="79">
        <f t="shared" si="1"/>
        <v>4716.0217359168701</v>
      </c>
      <c r="M23" s="79">
        <f t="shared" si="1"/>
        <v>5332.6290607885003</v>
      </c>
      <c r="N23" s="79">
        <f>SUM(N13:N22)</f>
        <v>68852.055399191406</v>
      </c>
    </row>
    <row r="24" spans="1:14" ht="13.8">
      <c r="A24" s="78" t="s">
        <v>78</v>
      </c>
      <c r="B24" s="79">
        <f>+B23+B11</f>
        <v>75153.099210403627</v>
      </c>
      <c r="C24" s="79">
        <f>+C23+C11</f>
        <v>74413.696701572218</v>
      </c>
      <c r="D24" s="79">
        <f>+D23+D11</f>
        <v>63530.763826508468</v>
      </c>
      <c r="E24" s="79">
        <f>+E23+E11</f>
        <v>63702.875113929949</v>
      </c>
      <c r="F24" s="79">
        <f>+F23+F11</f>
        <v>71338.185496454651</v>
      </c>
      <c r="G24" s="79">
        <f t="shared" ref="G24:N24" si="2">+G11+G23</f>
        <v>72373.420860637678</v>
      </c>
      <c r="H24" s="79">
        <f t="shared" si="2"/>
        <v>75205.997592347354</v>
      </c>
      <c r="I24" s="79">
        <f t="shared" si="2"/>
        <v>72195.234173176636</v>
      </c>
      <c r="J24" s="79">
        <f t="shared" si="2"/>
        <v>71877.861843893785</v>
      </c>
      <c r="K24" s="79">
        <f t="shared" si="2"/>
        <v>82728.376370138925</v>
      </c>
      <c r="L24" s="79">
        <f t="shared" si="2"/>
        <v>63181.237832284714</v>
      </c>
      <c r="M24" s="79">
        <f t="shared" si="2"/>
        <v>67803.585741340226</v>
      </c>
      <c r="N24" s="79">
        <f t="shared" si="2"/>
        <v>853504.33476268826</v>
      </c>
    </row>
    <row r="25" spans="1:14" ht="13.8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4" ht="13.8">
      <c r="A26" s="45" t="s">
        <v>28</v>
      </c>
      <c r="B26" s="50">
        <v>130.68299999999999</v>
      </c>
      <c r="C26" s="50">
        <v>114.431</v>
      </c>
      <c r="D26" s="50">
        <v>81.602999999999994</v>
      </c>
      <c r="E26" s="50">
        <v>103.026</v>
      </c>
      <c r="F26" s="50">
        <v>62.274000000000001</v>
      </c>
      <c r="G26" s="50">
        <v>85.802000000000007</v>
      </c>
      <c r="H26" s="50">
        <v>117.67100000000001</v>
      </c>
      <c r="I26" s="50">
        <v>120.205</v>
      </c>
      <c r="J26" s="50">
        <v>131.26599999999999</v>
      </c>
      <c r="K26" s="50">
        <v>128.739</v>
      </c>
      <c r="L26" s="50">
        <v>105.45</v>
      </c>
      <c r="M26" s="50">
        <v>112.88</v>
      </c>
      <c r="N26" s="51">
        <f>SUM(B26:M26)</f>
        <v>1294.0300000000002</v>
      </c>
    </row>
    <row r="27" spans="1:14" ht="13.8">
      <c r="A27" s="45" t="s">
        <v>79</v>
      </c>
      <c r="B27" s="50">
        <v>7366.8041375210332</v>
      </c>
      <c r="C27" s="50">
        <v>7487.6112368070681</v>
      </c>
      <c r="D27" s="50">
        <v>7381.1652273160398</v>
      </c>
      <c r="E27" s="50">
        <v>7222.2324281040001</v>
      </c>
      <c r="F27" s="50">
        <v>8404.810722441689</v>
      </c>
      <c r="G27" s="50">
        <v>8992.5962066793891</v>
      </c>
      <c r="H27" s="50">
        <v>8532.5107690465247</v>
      </c>
      <c r="I27" s="50">
        <v>7277.9608992194972</v>
      </c>
      <c r="J27" s="50">
        <v>7941.0898831852774</v>
      </c>
      <c r="K27" s="50">
        <v>8265.7089346532848</v>
      </c>
      <c r="L27" s="50">
        <v>6677.3231040119999</v>
      </c>
      <c r="M27" s="50">
        <v>9796.1002847693435</v>
      </c>
      <c r="N27" s="51">
        <f t="shared" ref="N27:N36" si="3">SUM(B27:M27)</f>
        <v>95345.913833755156</v>
      </c>
    </row>
    <row r="28" spans="1:14" ht="13.8">
      <c r="A28" s="45" t="s">
        <v>30</v>
      </c>
      <c r="B28" s="50">
        <v>3512.2244462979538</v>
      </c>
      <c r="C28" s="50">
        <v>3243.9339964526635</v>
      </c>
      <c r="D28" s="50">
        <v>2907.9666529225583</v>
      </c>
      <c r="E28" s="50">
        <v>3062.3529594763959</v>
      </c>
      <c r="F28" s="50">
        <v>3851.5335859855495</v>
      </c>
      <c r="G28" s="50">
        <v>2767.2213091795848</v>
      </c>
      <c r="H28" s="50">
        <v>4114.2840217330577</v>
      </c>
      <c r="I28" s="50">
        <v>4696.9040492075219</v>
      </c>
      <c r="J28" s="50">
        <v>4386.432882110631</v>
      </c>
      <c r="K28" s="50">
        <v>3805.5048064078451</v>
      </c>
      <c r="L28" s="50">
        <v>3564.0331520060331</v>
      </c>
      <c r="M28" s="50">
        <v>3620.6942364039114</v>
      </c>
      <c r="N28" s="51">
        <f t="shared" si="3"/>
        <v>43533.08609818371</v>
      </c>
    </row>
    <row r="29" spans="1:14" ht="13.8">
      <c r="A29" s="49" t="s">
        <v>81</v>
      </c>
      <c r="B29" s="50">
        <v>1624.9169211799999</v>
      </c>
      <c r="C29" s="50">
        <v>1752.143103179</v>
      </c>
      <c r="D29" s="50">
        <v>1206.5639999999999</v>
      </c>
      <c r="E29" s="50">
        <v>1365.991</v>
      </c>
      <c r="F29" s="50">
        <v>1430.338</v>
      </c>
      <c r="G29" s="50">
        <v>2212.0219999999999</v>
      </c>
      <c r="H29" s="50">
        <v>2487.1239999999998</v>
      </c>
      <c r="I29" s="50">
        <v>3367.1030000000001</v>
      </c>
      <c r="J29" s="50">
        <v>2620.3890000000001</v>
      </c>
      <c r="K29" s="50">
        <v>2322.5299999999997</v>
      </c>
      <c r="L29" s="50">
        <v>2316.65</v>
      </c>
      <c r="M29" s="50">
        <v>2517.0189999999998</v>
      </c>
      <c r="N29" s="51">
        <f t="shared" si="3"/>
        <v>25222.790024358997</v>
      </c>
    </row>
    <row r="30" spans="1:14" ht="13.8">
      <c r="A30" s="49" t="s">
        <v>32</v>
      </c>
      <c r="B30" s="50">
        <v>12.117000000000001</v>
      </c>
      <c r="C30" s="50">
        <v>15.977</v>
      </c>
      <c r="D30" s="50">
        <v>15.782</v>
      </c>
      <c r="E30" s="50">
        <v>14.991</v>
      </c>
      <c r="F30" s="50">
        <v>10.119999999999999</v>
      </c>
      <c r="G30" s="50">
        <v>10.842000000000001</v>
      </c>
      <c r="H30" s="50">
        <v>10.474</v>
      </c>
      <c r="I30" s="50">
        <v>6.734</v>
      </c>
      <c r="J30" s="50">
        <v>9.923</v>
      </c>
      <c r="K30" s="50">
        <v>14.709</v>
      </c>
      <c r="L30" s="50">
        <v>11</v>
      </c>
      <c r="M30" s="50">
        <v>7.1779999999999999</v>
      </c>
      <c r="N30" s="51">
        <f>SUM(B30:M30)</f>
        <v>139.84700000000001</v>
      </c>
    </row>
    <row r="31" spans="1:14" ht="13.8">
      <c r="A31" s="49" t="s">
        <v>33</v>
      </c>
      <c r="B31" s="50">
        <v>6967.3650401859995</v>
      </c>
      <c r="C31" s="50">
        <v>8222.3833981549997</v>
      </c>
      <c r="D31" s="50">
        <v>8075.4880000000003</v>
      </c>
      <c r="E31" s="50">
        <v>7967.7964981960004</v>
      </c>
      <c r="F31" s="50">
        <v>8497.2649999999994</v>
      </c>
      <c r="G31" s="50">
        <v>9795.93</v>
      </c>
      <c r="H31" s="50">
        <v>13654.90444932281</v>
      </c>
      <c r="I31" s="50">
        <v>10273.728377228506</v>
      </c>
      <c r="J31" s="50">
        <v>12978.971809040861</v>
      </c>
      <c r="K31" s="50">
        <v>9938.1808684129992</v>
      </c>
      <c r="L31" s="50">
        <v>8112.78</v>
      </c>
      <c r="M31" s="50">
        <v>11069.01370354392</v>
      </c>
      <c r="N31" s="51">
        <f>SUM(B31:M31)</f>
        <v>115553.80714408608</v>
      </c>
    </row>
    <row r="32" spans="1:14" ht="13.8">
      <c r="A32" s="49" t="s">
        <v>43</v>
      </c>
      <c r="B32" s="50">
        <v>40.409999999999997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0.76100000000000001</v>
      </c>
      <c r="L32" s="50">
        <v>0.48</v>
      </c>
      <c r="M32" s="50">
        <v>0</v>
      </c>
      <c r="N32" s="51">
        <f t="shared" si="3"/>
        <v>41.650999999999996</v>
      </c>
    </row>
    <row r="33" spans="1:14" ht="13.8">
      <c r="A33" s="49" t="s">
        <v>44</v>
      </c>
      <c r="B33" s="50">
        <v>54.036035415000001</v>
      </c>
      <c r="C33" s="50">
        <v>97.241011895</v>
      </c>
      <c r="D33" s="50">
        <v>11.223463751999999</v>
      </c>
      <c r="E33" s="50">
        <v>56.937171511000003</v>
      </c>
      <c r="F33" s="50">
        <v>36.69</v>
      </c>
      <c r="G33" s="50">
        <v>43.08</v>
      </c>
      <c r="H33" s="50">
        <v>2.72</v>
      </c>
      <c r="I33" s="50">
        <v>29.38</v>
      </c>
      <c r="J33" s="50">
        <v>9.7439500999999993</v>
      </c>
      <c r="K33" s="50">
        <v>11.229735900000001</v>
      </c>
      <c r="L33" s="50">
        <v>7.0147022000000003</v>
      </c>
      <c r="M33" s="50">
        <v>22.158145100000002</v>
      </c>
      <c r="N33" s="51">
        <f t="shared" si="3"/>
        <v>381.45421587300001</v>
      </c>
    </row>
    <row r="34" spans="1:14" ht="13.8">
      <c r="A34" s="49" t="s">
        <v>35</v>
      </c>
      <c r="B34" s="50">
        <v>1826.8558910320735</v>
      </c>
      <c r="C34" s="50">
        <v>1226.2122948685926</v>
      </c>
      <c r="D34" s="50">
        <v>1261.6316659879999</v>
      </c>
      <c r="E34" s="50">
        <v>1724.820026808</v>
      </c>
      <c r="F34" s="50">
        <v>1797.838367505</v>
      </c>
      <c r="G34" s="50">
        <v>2500.9927335951197</v>
      </c>
      <c r="H34" s="50">
        <v>2145.4504614019997</v>
      </c>
      <c r="I34" s="50">
        <v>1563.88</v>
      </c>
      <c r="J34" s="50">
        <v>1430.1599999999999</v>
      </c>
      <c r="K34" s="50">
        <v>1808.19378138</v>
      </c>
      <c r="L34" s="50">
        <v>1400.3904558579752</v>
      </c>
      <c r="M34" s="50">
        <v>1729.0510859999999</v>
      </c>
      <c r="N34" s="51">
        <f t="shared" si="3"/>
        <v>20415.47676443676</v>
      </c>
    </row>
    <row r="35" spans="1:14" ht="13.8">
      <c r="A35" s="49" t="s">
        <v>36</v>
      </c>
      <c r="B35" s="50">
        <v>11.7335894</v>
      </c>
      <c r="C35" s="50">
        <v>21.548792800000001</v>
      </c>
      <c r="D35" s="50">
        <v>1.28</v>
      </c>
      <c r="E35" s="50">
        <v>18.632342300000001</v>
      </c>
      <c r="F35" s="50">
        <v>25.880000000000003</v>
      </c>
      <c r="G35" s="50">
        <v>22.29</v>
      </c>
      <c r="H35" s="50">
        <v>47.81</v>
      </c>
      <c r="I35" s="50">
        <v>32.46</v>
      </c>
      <c r="J35" s="50">
        <v>31.756876922</v>
      </c>
      <c r="K35" s="50">
        <v>27.701194700000002</v>
      </c>
      <c r="L35" s="50">
        <v>12.183212299999999</v>
      </c>
      <c r="M35" s="50">
        <v>27.943156500000001</v>
      </c>
      <c r="N35" s="51">
        <f t="shared" si="3"/>
        <v>281.219164922</v>
      </c>
    </row>
    <row r="36" spans="1:14" ht="16.8">
      <c r="A36" s="50" t="s">
        <v>101</v>
      </c>
      <c r="B36" s="50">
        <v>818.34969622499557</v>
      </c>
      <c r="C36" s="50">
        <v>1188.1038639340004</v>
      </c>
      <c r="D36" s="50">
        <v>1340.0612782829994</v>
      </c>
      <c r="E36" s="50">
        <v>2264.1074761029995</v>
      </c>
      <c r="F36" s="50">
        <v>1092.6348923520018</v>
      </c>
      <c r="G36" s="50">
        <v>1738.2306309569976</v>
      </c>
      <c r="H36" s="50">
        <v>1434.584596233999</v>
      </c>
      <c r="I36" s="50">
        <v>1499.9875330809955</v>
      </c>
      <c r="J36" s="50">
        <v>1709.8524619029995</v>
      </c>
      <c r="K36" s="50">
        <v>1217.8099999999977</v>
      </c>
      <c r="L36" s="50">
        <v>1697.1749708819989</v>
      </c>
      <c r="M36" s="50">
        <v>1879.4198901630007</v>
      </c>
      <c r="N36" s="51">
        <f t="shared" si="3"/>
        <v>17880.317290116986</v>
      </c>
    </row>
    <row r="37" spans="1:14" ht="13.8">
      <c r="A37" s="78" t="s">
        <v>102</v>
      </c>
      <c r="B37" s="79">
        <f t="shared" ref="B37:M37" si="4">SUM(B26:B36)</f>
        <v>22365.495757257053</v>
      </c>
      <c r="C37" s="79">
        <f t="shared" si="4"/>
        <v>23369.585698091327</v>
      </c>
      <c r="D37" s="79">
        <f t="shared" si="4"/>
        <v>22282.765288261598</v>
      </c>
      <c r="E37" s="79">
        <f t="shared" si="4"/>
        <v>23800.886902498394</v>
      </c>
      <c r="F37" s="79">
        <f t="shared" si="4"/>
        <v>25209.38456828424</v>
      </c>
      <c r="G37" s="79">
        <f t="shared" si="4"/>
        <v>28169.006880411092</v>
      </c>
      <c r="H37" s="79">
        <f t="shared" si="4"/>
        <v>32547.533297738395</v>
      </c>
      <c r="I37" s="79">
        <f t="shared" si="4"/>
        <v>28868.34285873652</v>
      </c>
      <c r="J37" s="79">
        <f t="shared" si="4"/>
        <v>31249.585863261767</v>
      </c>
      <c r="K37" s="79">
        <f t="shared" si="4"/>
        <v>27541.068321454124</v>
      </c>
      <c r="L37" s="79">
        <f t="shared" si="4"/>
        <v>23904.479597258003</v>
      </c>
      <c r="M37" s="79">
        <f t="shared" si="4"/>
        <v>30781.457502480174</v>
      </c>
      <c r="N37" s="79">
        <f>SUM(N26:N36)</f>
        <v>320089.59253573266</v>
      </c>
    </row>
    <row r="38" spans="1:14" ht="13.8">
      <c r="A38" s="78" t="s">
        <v>47</v>
      </c>
      <c r="B38" s="79">
        <f t="shared" ref="B38:N38" si="5">+B24-B37</f>
        <v>52787.60345314657</v>
      </c>
      <c r="C38" s="79">
        <f t="shared" si="5"/>
        <v>51044.111003480895</v>
      </c>
      <c r="D38" s="79">
        <f t="shared" si="5"/>
        <v>41247.998538246873</v>
      </c>
      <c r="E38" s="79">
        <f t="shared" si="5"/>
        <v>39901.988211431555</v>
      </c>
      <c r="F38" s="79">
        <f t="shared" si="5"/>
        <v>46128.800928170414</v>
      </c>
      <c r="G38" s="79">
        <f t="shared" si="5"/>
        <v>44204.413980226585</v>
      </c>
      <c r="H38" s="79">
        <f t="shared" si="5"/>
        <v>42658.464294608959</v>
      </c>
      <c r="I38" s="79">
        <f t="shared" si="5"/>
        <v>43326.891314440116</v>
      </c>
      <c r="J38" s="79">
        <f t="shared" si="5"/>
        <v>40628.275980632017</v>
      </c>
      <c r="K38" s="79">
        <f t="shared" si="5"/>
        <v>55187.308048684805</v>
      </c>
      <c r="L38" s="79">
        <f t="shared" si="5"/>
        <v>39276.758235026711</v>
      </c>
      <c r="M38" s="79">
        <f t="shared" si="5"/>
        <v>37022.128238860052</v>
      </c>
      <c r="N38" s="79">
        <f t="shared" si="5"/>
        <v>533414.7422269556</v>
      </c>
    </row>
    <row r="39" spans="1:14" ht="15" customHeight="1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4" ht="13.8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4" ht="13.8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4" ht="13.8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4" ht="13.8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4" ht="13.8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4" ht="13.8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4" ht="13.8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4" ht="13.8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3" fitToHeight="0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P47"/>
  <sheetViews>
    <sheetView topLeftCell="A19" zoomScale="70" zoomScaleNormal="70" workbookViewId="0">
      <selection activeCell="A39" sqref="A39:M47"/>
    </sheetView>
  </sheetViews>
  <sheetFormatPr defaultColWidth="8.77734375" defaultRowHeight="14.4"/>
  <cols>
    <col min="1" max="1" width="23.44140625" style="40" customWidth="1"/>
    <col min="2" max="14" width="14.77734375" style="40" customWidth="1"/>
    <col min="15" max="15" width="8.77734375" style="40"/>
    <col min="17" max="16384" width="8.77734375" style="40"/>
  </cols>
  <sheetData>
    <row r="1" spans="1:16" ht="13.2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0"/>
    </row>
    <row r="2" spans="1:16" ht="13.2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P2" s="40"/>
    </row>
    <row r="3" spans="1:16" ht="20.399999999999999">
      <c r="A3" s="2"/>
      <c r="B3" s="18"/>
      <c r="C3" s="18"/>
      <c r="D3" s="18"/>
      <c r="E3" s="23" t="s">
        <v>0</v>
      </c>
      <c r="F3" s="18"/>
      <c r="G3" s="18"/>
      <c r="H3" s="18"/>
      <c r="I3" s="18"/>
      <c r="J3" s="18"/>
      <c r="K3" s="18"/>
      <c r="L3" s="18"/>
      <c r="M3" s="18"/>
      <c r="N3" s="18"/>
      <c r="P3" s="40"/>
    </row>
    <row r="4" spans="1:16" ht="13.2">
      <c r="A4" s="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P4" s="40"/>
    </row>
    <row r="5" spans="1:16" ht="13.2">
      <c r="A5" s="2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P5" s="40"/>
    </row>
    <row r="6" spans="1:16" ht="18">
      <c r="A6" s="41" t="s">
        <v>17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P6" s="40"/>
    </row>
    <row r="7" spans="1:16" s="80" customFormat="1" ht="13.8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6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P8" s="40"/>
    </row>
    <row r="9" spans="1:16" ht="17.399999999999999">
      <c r="A9" s="75" t="s">
        <v>3</v>
      </c>
      <c r="B9" s="76" t="s">
        <v>60</v>
      </c>
      <c r="C9" s="76" t="s">
        <v>61</v>
      </c>
      <c r="D9" s="76" t="s">
        <v>62</v>
      </c>
      <c r="E9" s="76" t="s">
        <v>63</v>
      </c>
      <c r="F9" s="76" t="s">
        <v>64</v>
      </c>
      <c r="G9" s="76" t="s">
        <v>65</v>
      </c>
      <c r="H9" s="76" t="s">
        <v>66</v>
      </c>
      <c r="I9" s="76" t="s">
        <v>67</v>
      </c>
      <c r="J9" s="76" t="s">
        <v>68</v>
      </c>
      <c r="K9" s="76" t="s">
        <v>69</v>
      </c>
      <c r="L9" s="76" t="s">
        <v>70</v>
      </c>
      <c r="M9" s="76" t="s">
        <v>71</v>
      </c>
      <c r="N9" s="76" t="s">
        <v>72</v>
      </c>
      <c r="P9" s="40"/>
    </row>
    <row r="10" spans="1:16" ht="13.8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40"/>
    </row>
    <row r="11" spans="1:16" ht="15.6">
      <c r="A11" s="53" t="s">
        <v>73</v>
      </c>
      <c r="B11" s="50">
        <v>60453.029132742726</v>
      </c>
      <c r="C11" s="50">
        <v>49738.421113132303</v>
      </c>
      <c r="D11" s="50">
        <v>49976.338626533776</v>
      </c>
      <c r="E11" s="50">
        <v>49793.560543979998</v>
      </c>
      <c r="F11" s="50">
        <v>50643.589164746692</v>
      </c>
      <c r="G11" s="50">
        <v>48390.440753536437</v>
      </c>
      <c r="H11" s="50">
        <v>47834.463277143004</v>
      </c>
      <c r="I11" s="50">
        <v>60742.333386678154</v>
      </c>
      <c r="J11" s="50">
        <v>57271.521699503974</v>
      </c>
      <c r="K11" s="50">
        <v>69998.746726917423</v>
      </c>
      <c r="L11" s="50">
        <v>58893.911486386314</v>
      </c>
      <c r="M11" s="50">
        <v>68483.486244708474</v>
      </c>
      <c r="N11" s="51">
        <f>SUM(B11:M11)</f>
        <v>672219.84215600928</v>
      </c>
      <c r="P11" s="40"/>
    </row>
    <row r="12" spans="1:16" ht="15.6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P12" s="40"/>
    </row>
    <row r="13" spans="1:16" ht="13.8">
      <c r="A13" s="45" t="s">
        <v>28</v>
      </c>
      <c r="B13" s="50">
        <v>1785.8495707750001</v>
      </c>
      <c r="C13" s="50">
        <v>2177.4409870324198</v>
      </c>
      <c r="D13" s="50">
        <v>2137.0351082400002</v>
      </c>
      <c r="E13" s="50">
        <v>2041.5745134399999</v>
      </c>
      <c r="F13" s="50">
        <v>1906.7266513000004</v>
      </c>
      <c r="G13" s="50">
        <v>2224.6808692985601</v>
      </c>
      <c r="H13" s="50">
        <v>1952.596548555</v>
      </c>
      <c r="I13" s="50">
        <v>1948.6890100000001</v>
      </c>
      <c r="J13" s="50">
        <v>2170.9960413959998</v>
      </c>
      <c r="K13" s="50">
        <v>2348.6836949560002</v>
      </c>
      <c r="L13" s="50">
        <v>2704.2208356629999</v>
      </c>
      <c r="M13" s="50">
        <v>3620.0364326000004</v>
      </c>
      <c r="N13" s="51">
        <f t="shared" ref="N13:N22" si="0">SUM(B13:M13)</f>
        <v>27018.53026325598</v>
      </c>
      <c r="P13" s="40"/>
    </row>
    <row r="14" spans="1:16" ht="13.8">
      <c r="A14" s="45" t="s">
        <v>29</v>
      </c>
      <c r="B14" s="50">
        <v>103.432408596</v>
      </c>
      <c r="C14" s="50">
        <v>0</v>
      </c>
      <c r="D14" s="50">
        <v>1038.637640699</v>
      </c>
      <c r="E14" s="50">
        <v>691.76028178000001</v>
      </c>
      <c r="F14" s="50">
        <v>546.29069178499992</v>
      </c>
      <c r="G14" s="50">
        <v>185.96</v>
      </c>
      <c r="H14" s="50">
        <v>745.40126976600004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3311.4822926259999</v>
      </c>
      <c r="P14" s="40"/>
    </row>
    <row r="15" spans="1:16" ht="13.8">
      <c r="A15" s="45" t="s">
        <v>30</v>
      </c>
      <c r="B15" s="50">
        <v>808.83190650000006</v>
      </c>
      <c r="C15" s="50">
        <v>644.74930189999998</v>
      </c>
      <c r="D15" s="50">
        <v>719.32600330000002</v>
      </c>
      <c r="E15" s="50">
        <v>985.01745800000003</v>
      </c>
      <c r="F15" s="50">
        <v>521.08722799999998</v>
      </c>
      <c r="G15" s="50">
        <v>924.19613479999998</v>
      </c>
      <c r="H15" s="50">
        <v>848.14074769999991</v>
      </c>
      <c r="I15" s="50">
        <v>1149.2541031000001</v>
      </c>
      <c r="J15" s="50">
        <v>1159.9836496999999</v>
      </c>
      <c r="K15" s="50">
        <v>554.86549660000003</v>
      </c>
      <c r="L15" s="50">
        <v>555.091305874</v>
      </c>
      <c r="M15" s="50">
        <v>956.89309679999997</v>
      </c>
      <c r="N15" s="51">
        <f t="shared" si="0"/>
        <v>9827.4364322740003</v>
      </c>
      <c r="P15" s="40"/>
    </row>
    <row r="16" spans="1:16" ht="13.8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  <c r="P16" s="40"/>
    </row>
    <row r="17" spans="1:16" ht="13.8">
      <c r="A17" s="45" t="s">
        <v>32</v>
      </c>
      <c r="B17" s="50">
        <v>634.12199205000002</v>
      </c>
      <c r="C17" s="50">
        <v>663.84767988221654</v>
      </c>
      <c r="D17" s="50">
        <v>501.06700000000001</v>
      </c>
      <c r="E17" s="50">
        <v>501.05935499999998</v>
      </c>
      <c r="F17" s="50">
        <v>410.26219800000001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2710.3582249322162</v>
      </c>
      <c r="P17" s="40"/>
    </row>
    <row r="18" spans="1:16" ht="13.8">
      <c r="A18" s="45" t="s">
        <v>33</v>
      </c>
      <c r="B18" s="50">
        <v>2463.9830716890006</v>
      </c>
      <c r="C18" s="50">
        <v>195.339676</v>
      </c>
      <c r="D18" s="50">
        <v>841.31881681000004</v>
      </c>
      <c r="E18" s="50">
        <v>1.0963243</v>
      </c>
      <c r="F18" s="50">
        <v>61.752559400000003</v>
      </c>
      <c r="G18" s="50">
        <v>7.1298820000000003</v>
      </c>
      <c r="H18" s="50">
        <v>17.8469005</v>
      </c>
      <c r="I18" s="50">
        <v>7.1289445999999996</v>
      </c>
      <c r="J18" s="50">
        <v>93.021738499999998</v>
      </c>
      <c r="K18" s="50">
        <v>1017.1270852488</v>
      </c>
      <c r="L18" s="50">
        <v>315.22893526900003</v>
      </c>
      <c r="M18" s="50">
        <v>18.2829722</v>
      </c>
      <c r="N18" s="51">
        <f>SUM(B18:M18)</f>
        <v>5039.2569065168009</v>
      </c>
      <c r="P18" s="40"/>
    </row>
    <row r="19" spans="1:16" ht="13.8">
      <c r="A19" s="45" t="s">
        <v>34</v>
      </c>
      <c r="B19" s="50">
        <v>598.18565899999999</v>
      </c>
      <c r="C19" s="50">
        <v>532.44174329999998</v>
      </c>
      <c r="D19" s="50">
        <v>583.71105550000004</v>
      </c>
      <c r="E19" s="50">
        <v>464.45972449999999</v>
      </c>
      <c r="F19" s="50">
        <v>811.01854290000006</v>
      </c>
      <c r="G19" s="50">
        <v>825.07897939999998</v>
      </c>
      <c r="H19" s="50">
        <v>568.64545899999996</v>
      </c>
      <c r="I19" s="50">
        <v>988.66062420000003</v>
      </c>
      <c r="J19" s="50">
        <v>811.33478339999999</v>
      </c>
      <c r="K19" s="50">
        <v>841.88340019999998</v>
      </c>
      <c r="L19" s="50">
        <v>609.3827839999999</v>
      </c>
      <c r="M19" s="50">
        <v>678.82907599999999</v>
      </c>
      <c r="N19" s="51">
        <f>SUM(B19:M19)</f>
        <v>8313.6318314</v>
      </c>
      <c r="P19" s="40"/>
    </row>
    <row r="20" spans="1:16" ht="13.8">
      <c r="A20" s="45" t="s">
        <v>35</v>
      </c>
      <c r="B20" s="50">
        <v>318.67203790000002</v>
      </c>
      <c r="C20" s="50">
        <v>71.806180900000001</v>
      </c>
      <c r="D20" s="50">
        <v>195.12870709999999</v>
      </c>
      <c r="E20" s="50">
        <v>469.9382018</v>
      </c>
      <c r="F20" s="50">
        <v>626.62227929999995</v>
      </c>
      <c r="G20" s="50">
        <v>579.9655287999999</v>
      </c>
      <c r="H20" s="50">
        <v>197.0142706</v>
      </c>
      <c r="I20" s="50">
        <v>521.58437090000007</v>
      </c>
      <c r="J20" s="50">
        <v>323.96177500000005</v>
      </c>
      <c r="K20" s="50">
        <v>30.1467624</v>
      </c>
      <c r="L20" s="50">
        <v>705.02009036599998</v>
      </c>
      <c r="M20" s="50">
        <v>352.24258520000001</v>
      </c>
      <c r="N20" s="51">
        <f t="shared" si="0"/>
        <v>4392.1027902660007</v>
      </c>
      <c r="P20" s="40"/>
    </row>
    <row r="21" spans="1:16" ht="13.8">
      <c r="A21" s="45" t="s">
        <v>36</v>
      </c>
      <c r="B21" s="50">
        <v>15.662294299999999</v>
      </c>
      <c r="C21" s="50">
        <v>22.6825586</v>
      </c>
      <c r="D21" s="50">
        <v>4.1810349999999996</v>
      </c>
      <c r="E21" s="50">
        <v>13.4420397</v>
      </c>
      <c r="F21" s="50">
        <v>2.0986020999999999</v>
      </c>
      <c r="G21" s="50">
        <v>3.9878675000000001</v>
      </c>
      <c r="H21" s="50">
        <v>3.5058824999999998</v>
      </c>
      <c r="I21" s="50">
        <v>12.5808775</v>
      </c>
      <c r="J21" s="50">
        <v>13.8748384</v>
      </c>
      <c r="K21" s="50">
        <v>7.4337784999999998</v>
      </c>
      <c r="L21" s="50">
        <v>41.473193199999997</v>
      </c>
      <c r="M21" s="50">
        <v>55.858627800000001</v>
      </c>
      <c r="N21" s="51">
        <f t="shared" si="0"/>
        <v>196.7815951</v>
      </c>
      <c r="P21" s="40"/>
    </row>
    <row r="22" spans="1:16" ht="16.8">
      <c r="A22" s="28" t="s">
        <v>97</v>
      </c>
      <c r="B22" s="50">
        <v>682.4371084000004</v>
      </c>
      <c r="C22" s="50">
        <v>716.14199769999959</v>
      </c>
      <c r="D22" s="50">
        <v>754.01387675299975</v>
      </c>
      <c r="E22" s="50">
        <v>520.38616439999805</v>
      </c>
      <c r="F22" s="50">
        <v>629.1252328999999</v>
      </c>
      <c r="G22" s="50">
        <v>497.04169959999854</v>
      </c>
      <c r="H22" s="50">
        <v>314.64791956900081</v>
      </c>
      <c r="I22" s="50">
        <v>954.03254076356461</v>
      </c>
      <c r="J22" s="50">
        <v>466.18173515699982</v>
      </c>
      <c r="K22" s="50">
        <v>586.25918040000033</v>
      </c>
      <c r="L22" s="50">
        <v>519.23051625199969</v>
      </c>
      <c r="M22" s="50">
        <v>642.04432500799976</v>
      </c>
      <c r="N22" s="51">
        <f t="shared" si="0"/>
        <v>7281.5422969025612</v>
      </c>
      <c r="P22" s="40"/>
    </row>
    <row r="23" spans="1:16" ht="13.8">
      <c r="A23" s="77" t="s">
        <v>98</v>
      </c>
      <c r="B23" s="79">
        <f>SUM(B13:B22)</f>
        <v>7411.1760492100002</v>
      </c>
      <c r="C23" s="79">
        <f>SUM(C13:C22)</f>
        <v>5024.4501253146364</v>
      </c>
      <c r="D23" s="79">
        <f>SUM(D13:D22)</f>
        <v>6774.4192434020006</v>
      </c>
      <c r="E23" s="79">
        <f>SUM(E13:E22)</f>
        <v>5688.7340629199989</v>
      </c>
      <c r="F23" s="79">
        <f>SUM(F13:F22)</f>
        <v>5514.9839856849994</v>
      </c>
      <c r="G23" s="79">
        <f t="shared" ref="G23:M23" si="1">SUM(G13:G22)</f>
        <v>5248.0409613985594</v>
      </c>
      <c r="H23" s="79">
        <f t="shared" si="1"/>
        <v>4647.79899819</v>
      </c>
      <c r="I23" s="79">
        <f t="shared" si="1"/>
        <v>5581.9304710635643</v>
      </c>
      <c r="J23" s="79">
        <f t="shared" si="1"/>
        <v>5039.3545615529993</v>
      </c>
      <c r="K23" s="79">
        <f t="shared" si="1"/>
        <v>5386.3993983048003</v>
      </c>
      <c r="L23" s="79">
        <f t="shared" si="1"/>
        <v>5449.6476606239994</v>
      </c>
      <c r="M23" s="79">
        <f t="shared" si="1"/>
        <v>6324.1871156079997</v>
      </c>
      <c r="N23" s="79">
        <f>SUM(N13:N22)</f>
        <v>68091.122633273553</v>
      </c>
      <c r="P23" s="40"/>
    </row>
    <row r="24" spans="1:16" ht="13.8">
      <c r="A24" s="78" t="s">
        <v>78</v>
      </c>
      <c r="B24" s="79">
        <f>+B23+B11</f>
        <v>67864.205181952726</v>
      </c>
      <c r="C24" s="79">
        <f>+C23+C11</f>
        <v>54762.87123844694</v>
      </c>
      <c r="D24" s="79">
        <f>+D23+D11</f>
        <v>56750.757869935776</v>
      </c>
      <c r="E24" s="79">
        <f>+E23+E11</f>
        <v>55482.294606899995</v>
      </c>
      <c r="F24" s="79">
        <f>+F23+F11</f>
        <v>56158.573150431694</v>
      </c>
      <c r="G24" s="79">
        <f t="shared" ref="G24:N24" si="2">+G11+G23</f>
        <v>53638.481714934998</v>
      </c>
      <c r="H24" s="79">
        <f t="shared" si="2"/>
        <v>52482.262275333007</v>
      </c>
      <c r="I24" s="79">
        <f t="shared" si="2"/>
        <v>66324.263857741724</v>
      </c>
      <c r="J24" s="79">
        <f t="shared" si="2"/>
        <v>62310.876261056976</v>
      </c>
      <c r="K24" s="79">
        <f t="shared" si="2"/>
        <v>75385.146125222222</v>
      </c>
      <c r="L24" s="79">
        <f t="shared" si="2"/>
        <v>64343.55914701031</v>
      </c>
      <c r="M24" s="79">
        <f t="shared" si="2"/>
        <v>74807.673360316476</v>
      </c>
      <c r="N24" s="79">
        <f t="shared" si="2"/>
        <v>740310.96478928288</v>
      </c>
      <c r="P24" s="40"/>
    </row>
    <row r="25" spans="1:16" ht="13.8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P25" s="40"/>
    </row>
    <row r="26" spans="1:16" ht="13.8">
      <c r="A26" s="45" t="s">
        <v>28</v>
      </c>
      <c r="B26" s="50">
        <v>68.28</v>
      </c>
      <c r="C26" s="50">
        <v>83.43</v>
      </c>
      <c r="D26" s="50">
        <v>74.23</v>
      </c>
      <c r="E26" s="50">
        <v>63.97</v>
      </c>
      <c r="F26" s="50">
        <v>49.32</v>
      </c>
      <c r="G26" s="50">
        <v>83.02</v>
      </c>
      <c r="H26" s="50">
        <v>78.790000000000006</v>
      </c>
      <c r="I26" s="50">
        <v>83.34</v>
      </c>
      <c r="J26" s="50">
        <v>79.19</v>
      </c>
      <c r="K26" s="50">
        <v>64.686999999999998</v>
      </c>
      <c r="L26" s="50">
        <v>105.52</v>
      </c>
      <c r="M26" s="50">
        <v>113.4</v>
      </c>
      <c r="N26" s="51">
        <f>SUM(B26:M26)</f>
        <v>947.17699999999991</v>
      </c>
      <c r="P26" s="40"/>
    </row>
    <row r="27" spans="1:16" ht="13.8">
      <c r="A27" s="45" t="s">
        <v>79</v>
      </c>
      <c r="B27" s="50">
        <v>6134.356489816746</v>
      </c>
      <c r="C27" s="50">
        <v>6187.9523527972706</v>
      </c>
      <c r="D27" s="50">
        <v>6216.4194451558997</v>
      </c>
      <c r="E27" s="50">
        <v>5633.3723482937585</v>
      </c>
      <c r="F27" s="50">
        <v>5103.1121553359999</v>
      </c>
      <c r="G27" s="50">
        <v>7017.2524905338551</v>
      </c>
      <c r="H27" s="50">
        <v>4586.728613964</v>
      </c>
      <c r="I27" s="50">
        <v>5065.9683271628755</v>
      </c>
      <c r="J27" s="50">
        <v>7383.7443294923378</v>
      </c>
      <c r="K27" s="50">
        <v>5834.1102126957239</v>
      </c>
      <c r="L27" s="50">
        <v>5704.5663464278341</v>
      </c>
      <c r="M27" s="50">
        <v>9114.2345252935738</v>
      </c>
      <c r="N27" s="51">
        <f t="shared" ref="N27:N36" si="3">SUM(B27:M27)</f>
        <v>73981.817636969878</v>
      </c>
      <c r="P27" s="40"/>
    </row>
    <row r="28" spans="1:16" ht="13.8">
      <c r="A28" s="45" t="s">
        <v>30</v>
      </c>
      <c r="B28" s="50">
        <v>4031.2977879499999</v>
      </c>
      <c r="C28" s="50">
        <v>3581.2296775644286</v>
      </c>
      <c r="D28" s="50">
        <v>3426.7368427149199</v>
      </c>
      <c r="E28" s="50">
        <v>3948.0693170357677</v>
      </c>
      <c r="F28" s="50">
        <v>4112.0498002824988</v>
      </c>
      <c r="G28" s="50">
        <v>3230.1448470965288</v>
      </c>
      <c r="H28" s="50">
        <v>2802.8993036400007</v>
      </c>
      <c r="I28" s="50">
        <v>4630.9558257400004</v>
      </c>
      <c r="J28" s="50">
        <v>3634.6215843222076</v>
      </c>
      <c r="K28" s="50">
        <v>3557.9416473212241</v>
      </c>
      <c r="L28" s="50">
        <v>4085.7089225009927</v>
      </c>
      <c r="M28" s="50">
        <v>4578.0904847682332</v>
      </c>
      <c r="N28" s="51">
        <f t="shared" si="3"/>
        <v>45619.746040936807</v>
      </c>
      <c r="P28" s="40"/>
    </row>
    <row r="29" spans="1:16" ht="13.8">
      <c r="A29" s="49" t="s">
        <v>81</v>
      </c>
      <c r="B29" s="50">
        <v>1425.3400000000001</v>
      </c>
      <c r="C29" s="50">
        <v>1522.9758947470002</v>
      </c>
      <c r="D29" s="50">
        <v>1949.95</v>
      </c>
      <c r="E29" s="50">
        <v>1875.35</v>
      </c>
      <c r="F29" s="50">
        <v>2033.3400000000001</v>
      </c>
      <c r="G29" s="50">
        <v>2115.63</v>
      </c>
      <c r="H29" s="50">
        <v>2487.1</v>
      </c>
      <c r="I29" s="50">
        <v>2195.5299999999997</v>
      </c>
      <c r="J29" s="50">
        <v>2092.62</v>
      </c>
      <c r="K29" s="50">
        <v>1570.2789999999998</v>
      </c>
      <c r="L29" s="50">
        <v>1256.92</v>
      </c>
      <c r="M29" s="50">
        <v>1331.6100000000001</v>
      </c>
      <c r="N29" s="51">
        <f t="shared" si="3"/>
        <v>21856.644894746998</v>
      </c>
      <c r="P29" s="40"/>
    </row>
    <row r="30" spans="1:16" ht="13.8">
      <c r="A30" s="49" t="s">
        <v>32</v>
      </c>
      <c r="B30" s="50">
        <v>13.96</v>
      </c>
      <c r="C30" s="50">
        <v>21.38</v>
      </c>
      <c r="D30" s="50">
        <v>10.25</v>
      </c>
      <c r="E30" s="50">
        <v>14.98</v>
      </c>
      <c r="F30" s="50">
        <v>10.25</v>
      </c>
      <c r="G30" s="50">
        <v>13.27</v>
      </c>
      <c r="H30" s="50">
        <v>9.81</v>
      </c>
      <c r="I30" s="50">
        <v>13.12</v>
      </c>
      <c r="J30" s="50">
        <v>17.920000000000002</v>
      </c>
      <c r="K30" s="50">
        <v>23.266999999999999</v>
      </c>
      <c r="L30" s="50">
        <v>21.23</v>
      </c>
      <c r="M30" s="50">
        <v>21.48</v>
      </c>
      <c r="N30" s="51">
        <f>SUM(B30:M30)</f>
        <v>190.917</v>
      </c>
      <c r="P30" s="40"/>
    </row>
    <row r="31" spans="1:16" ht="13.8">
      <c r="A31" s="49" t="s">
        <v>33</v>
      </c>
      <c r="B31" s="50">
        <v>7267.6793017124173</v>
      </c>
      <c r="C31" s="50">
        <v>10182.760364414824</v>
      </c>
      <c r="D31" s="50">
        <v>7589.0820414664167</v>
      </c>
      <c r="E31" s="50">
        <v>7937.3133940312173</v>
      </c>
      <c r="F31" s="50">
        <v>8115.2269262134168</v>
      </c>
      <c r="G31" s="50">
        <v>9178.1020799494163</v>
      </c>
      <c r="H31" s="50">
        <v>10364.897390422417</v>
      </c>
      <c r="I31" s="50">
        <v>9416.0036372484174</v>
      </c>
      <c r="J31" s="50">
        <v>9246.2473299094163</v>
      </c>
      <c r="K31" s="50">
        <v>7087.0527942854169</v>
      </c>
      <c r="L31" s="50">
        <v>6473.8631171054167</v>
      </c>
      <c r="M31" s="50">
        <v>11713.695838343416</v>
      </c>
      <c r="N31" s="51">
        <f>SUM(B31:M31)</f>
        <v>104571.92421510219</v>
      </c>
      <c r="P31" s="40"/>
    </row>
    <row r="32" spans="1:16" ht="13.8">
      <c r="A32" s="49" t="s">
        <v>43</v>
      </c>
      <c r="B32" s="50">
        <v>32.33</v>
      </c>
      <c r="C32" s="50">
        <v>33.616331000000002</v>
      </c>
      <c r="D32" s="50">
        <v>29.664650000000005</v>
      </c>
      <c r="E32" s="50">
        <v>32.49295</v>
      </c>
      <c r="F32" s="50">
        <v>29.105340000000002</v>
      </c>
      <c r="G32" s="50">
        <v>31.71096</v>
      </c>
      <c r="H32" s="50">
        <v>33.818928</v>
      </c>
      <c r="I32" s="50">
        <v>0</v>
      </c>
      <c r="J32" s="50">
        <v>34.280296000000007</v>
      </c>
      <c r="K32" s="50">
        <v>0</v>
      </c>
      <c r="L32" s="50">
        <v>35.030448</v>
      </c>
      <c r="M32" s="50">
        <v>39.1</v>
      </c>
      <c r="N32" s="51">
        <f t="shared" si="3"/>
        <v>331.14990300000005</v>
      </c>
      <c r="P32" s="40"/>
    </row>
    <row r="33" spans="1:16" ht="13.8">
      <c r="A33" s="49" t="s">
        <v>44</v>
      </c>
      <c r="B33" s="50">
        <v>1.3113432660000002</v>
      </c>
      <c r="C33" s="50">
        <v>2.590637139</v>
      </c>
      <c r="D33" s="50">
        <v>2.8173519640000002</v>
      </c>
      <c r="E33" s="50">
        <v>2.8927813640000002</v>
      </c>
      <c r="F33" s="50">
        <v>2.7324060660000002</v>
      </c>
      <c r="G33" s="50">
        <v>5.9864738659999999</v>
      </c>
      <c r="H33" s="50">
        <v>2.7516557930000003</v>
      </c>
      <c r="I33" s="50">
        <v>2.8855567090000003</v>
      </c>
      <c r="J33" s="50">
        <v>28.332568999999999</v>
      </c>
      <c r="K33" s="50">
        <v>36.798209951000004</v>
      </c>
      <c r="L33" s="50">
        <v>67.785231002000003</v>
      </c>
      <c r="M33" s="50">
        <v>23.888681434000002</v>
      </c>
      <c r="N33" s="51">
        <f t="shared" si="3"/>
        <v>180.77289755400002</v>
      </c>
      <c r="P33" s="40"/>
    </row>
    <row r="34" spans="1:16" ht="13.8">
      <c r="A34" s="49" t="s">
        <v>35</v>
      </c>
      <c r="B34" s="50">
        <v>1186.6190670467504</v>
      </c>
      <c r="C34" s="50">
        <v>1935.7716902326911</v>
      </c>
      <c r="D34" s="50">
        <v>1967.42966301776</v>
      </c>
      <c r="E34" s="50">
        <v>2284.7891306491465</v>
      </c>
      <c r="F34" s="50">
        <v>2393.6752205847638</v>
      </c>
      <c r="G34" s="50">
        <v>2107.0569495109999</v>
      </c>
      <c r="H34" s="50">
        <v>1939.979635919</v>
      </c>
      <c r="I34" s="50">
        <v>2161.0567659730932</v>
      </c>
      <c r="J34" s="50">
        <v>2494.7087700783686</v>
      </c>
      <c r="K34" s="50">
        <v>2730.5909137518679</v>
      </c>
      <c r="L34" s="50">
        <v>2144.3810468450893</v>
      </c>
      <c r="M34" s="50">
        <v>2230.2076913353449</v>
      </c>
      <c r="N34" s="51">
        <f t="shared" si="3"/>
        <v>25576.266544944876</v>
      </c>
      <c r="P34" s="40"/>
    </row>
    <row r="35" spans="1:16" ht="13.8">
      <c r="A35" s="49" t="s">
        <v>36</v>
      </c>
      <c r="B35" s="50">
        <v>8.6525988619999996</v>
      </c>
      <c r="C35" s="50">
        <v>0.73235196199999997</v>
      </c>
      <c r="D35" s="50">
        <v>7.0497420590000006</v>
      </c>
      <c r="E35" s="50">
        <v>0</v>
      </c>
      <c r="F35" s="50">
        <v>0</v>
      </c>
      <c r="G35" s="50">
        <v>0</v>
      </c>
      <c r="H35" s="50">
        <v>0</v>
      </c>
      <c r="I35" s="50">
        <v>0.86835110000000004</v>
      </c>
      <c r="J35" s="50">
        <v>8.2535352</v>
      </c>
      <c r="K35" s="50">
        <v>0</v>
      </c>
      <c r="L35" s="50">
        <v>0.98258160000000005</v>
      </c>
      <c r="M35" s="50">
        <v>0.26305610000000001</v>
      </c>
      <c r="N35" s="51">
        <f t="shared" si="3"/>
        <v>26.802216883000003</v>
      </c>
      <c r="P35" s="40"/>
    </row>
    <row r="36" spans="1:16" s="81" customFormat="1" ht="16.8">
      <c r="A36" s="50" t="s">
        <v>101</v>
      </c>
      <c r="B36" s="50">
        <v>1428.2000000000007</v>
      </c>
      <c r="C36" s="50">
        <v>1062.2022951941362</v>
      </c>
      <c r="D36" s="50">
        <v>814.81105939999907</v>
      </c>
      <c r="E36" s="50">
        <v>1003.0399999999972</v>
      </c>
      <c r="F36" s="50">
        <v>646.22105939999892</v>
      </c>
      <c r="G36" s="50">
        <v>796.05105940000431</v>
      </c>
      <c r="H36" s="50">
        <v>958.48419419999846</v>
      </c>
      <c r="I36" s="50">
        <v>972.93000000000393</v>
      </c>
      <c r="J36" s="50">
        <v>703.11670839999715</v>
      </c>
      <c r="K36" s="50">
        <v>660</v>
      </c>
      <c r="L36" s="50">
        <v>1041.0567084000031</v>
      </c>
      <c r="M36" s="50">
        <v>1274.8985952000003</v>
      </c>
      <c r="N36" s="51">
        <f t="shared" si="3"/>
        <v>11361.011679594139</v>
      </c>
    </row>
    <row r="37" spans="1:16" ht="13.8">
      <c r="A37" s="78" t="s">
        <v>102</v>
      </c>
      <c r="B37" s="79">
        <f t="shared" ref="B37:M37" si="4">SUM(B26:B36)</f>
        <v>21598.026588653916</v>
      </c>
      <c r="C37" s="79">
        <f t="shared" si="4"/>
        <v>24614.641595051351</v>
      </c>
      <c r="D37" s="79">
        <f t="shared" si="4"/>
        <v>22088.440795777995</v>
      </c>
      <c r="E37" s="79">
        <f t="shared" si="4"/>
        <v>22796.269921373889</v>
      </c>
      <c r="F37" s="79">
        <f t="shared" si="4"/>
        <v>22495.032907882676</v>
      </c>
      <c r="G37" s="79">
        <f t="shared" si="4"/>
        <v>24578.224860356808</v>
      </c>
      <c r="H37" s="79">
        <f t="shared" si="4"/>
        <v>23265.259721938415</v>
      </c>
      <c r="I37" s="79">
        <f t="shared" si="4"/>
        <v>24542.658463933396</v>
      </c>
      <c r="J37" s="79">
        <f t="shared" si="4"/>
        <v>25723.035122402329</v>
      </c>
      <c r="K37" s="79">
        <f t="shared" si="4"/>
        <v>21564.726778005232</v>
      </c>
      <c r="L37" s="79">
        <f t="shared" si="4"/>
        <v>20937.04440188134</v>
      </c>
      <c r="M37" s="79">
        <f t="shared" si="4"/>
        <v>30440.86887247457</v>
      </c>
      <c r="N37" s="79">
        <f>SUM(N26:N36)</f>
        <v>284644.23002973187</v>
      </c>
      <c r="P37" s="40"/>
    </row>
    <row r="38" spans="1:16" ht="13.8">
      <c r="A38" s="78" t="s">
        <v>47</v>
      </c>
      <c r="B38" s="79">
        <f t="shared" ref="B38:N38" si="5">+B24-B37</f>
        <v>46266.178593298813</v>
      </c>
      <c r="C38" s="79">
        <f t="shared" si="5"/>
        <v>30148.229643395589</v>
      </c>
      <c r="D38" s="79">
        <f t="shared" si="5"/>
        <v>34662.317074157778</v>
      </c>
      <c r="E38" s="79">
        <f t="shared" si="5"/>
        <v>32686.024685526107</v>
      </c>
      <c r="F38" s="79">
        <f t="shared" si="5"/>
        <v>33663.540242549017</v>
      </c>
      <c r="G38" s="79">
        <f t="shared" si="5"/>
        <v>29060.256854578191</v>
      </c>
      <c r="H38" s="79">
        <f t="shared" si="5"/>
        <v>29217.002553394592</v>
      </c>
      <c r="I38" s="79">
        <f t="shared" si="5"/>
        <v>41781.605393808328</v>
      </c>
      <c r="J38" s="79">
        <f t="shared" si="5"/>
        <v>36587.84113865465</v>
      </c>
      <c r="K38" s="79">
        <f t="shared" si="5"/>
        <v>53820.419347216986</v>
      </c>
      <c r="L38" s="79">
        <f t="shared" si="5"/>
        <v>43406.514745128967</v>
      </c>
      <c r="M38" s="79">
        <f t="shared" si="5"/>
        <v>44366.804487841902</v>
      </c>
      <c r="N38" s="79">
        <f t="shared" si="5"/>
        <v>455666.73475955101</v>
      </c>
      <c r="P38" s="40"/>
    </row>
    <row r="39" spans="1:16" ht="13.8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62"/>
      <c r="P39" s="40"/>
    </row>
    <row r="40" spans="1:16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6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6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6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6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6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6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6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6" fitToHeight="0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32"/>
  <sheetViews>
    <sheetView workbookViewId="0">
      <selection activeCell="A20" sqref="A20:N30"/>
    </sheetView>
  </sheetViews>
  <sheetFormatPr defaultRowHeight="14.4"/>
  <cols>
    <col min="1" max="1" width="23.21875" bestFit="1" customWidth="1"/>
  </cols>
  <sheetData>
    <row r="1" spans="1:14">
      <c r="A1" t="s">
        <v>103</v>
      </c>
    </row>
    <row r="3" spans="1:14">
      <c r="B3" t="s">
        <v>104</v>
      </c>
      <c r="C3" t="s">
        <v>104</v>
      </c>
      <c r="D3" t="s">
        <v>104</v>
      </c>
      <c r="E3" t="s">
        <v>104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104</v>
      </c>
      <c r="L3" t="s">
        <v>104</v>
      </c>
      <c r="M3" t="s">
        <v>104</v>
      </c>
      <c r="N3" t="s">
        <v>104</v>
      </c>
    </row>
    <row r="5" spans="1:14">
      <c r="A5" t="s">
        <v>105</v>
      </c>
      <c r="B5" s="1">
        <v>60453.029132742726</v>
      </c>
      <c r="C5" s="1">
        <v>49738.421113132303</v>
      </c>
      <c r="D5" s="1">
        <v>49976.338626533776</v>
      </c>
      <c r="E5" s="1">
        <v>49793.560543979998</v>
      </c>
      <c r="F5" s="1">
        <v>50643.589164746692</v>
      </c>
      <c r="G5" s="1">
        <v>48390.440753536437</v>
      </c>
      <c r="H5" s="1">
        <v>47834.463277143004</v>
      </c>
      <c r="I5" s="1">
        <v>60742.333386678154</v>
      </c>
      <c r="J5" s="1">
        <v>57271.521699503974</v>
      </c>
      <c r="K5" s="1">
        <v>69998.746726917423</v>
      </c>
      <c r="L5" s="1">
        <v>58893.911486386314</v>
      </c>
      <c r="M5" s="1">
        <v>68483.486244708474</v>
      </c>
      <c r="N5" s="1">
        <f>SUM(B5:M5)</f>
        <v>672219.84215600928</v>
      </c>
    </row>
    <row r="6" spans="1:14">
      <c r="A6" t="s">
        <v>74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ref="N6:N32" si="0">SUM(B6:M6)</f>
        <v>0</v>
      </c>
    </row>
    <row r="7" spans="1:14">
      <c r="A7" t="s">
        <v>28</v>
      </c>
      <c r="B7" s="1">
        <v>1785.8495707750001</v>
      </c>
      <c r="C7" s="1">
        <v>2177.4409870324198</v>
      </c>
      <c r="D7" s="1">
        <v>2137.0351082400002</v>
      </c>
      <c r="E7" s="1">
        <v>2041.5745134399999</v>
      </c>
      <c r="F7" s="1">
        <v>1906.7266513000004</v>
      </c>
      <c r="G7" s="1">
        <v>2224.6808692985601</v>
      </c>
      <c r="H7" s="1">
        <v>1952.596548555</v>
      </c>
      <c r="I7" s="1">
        <v>1948.6890100000001</v>
      </c>
      <c r="J7" s="1">
        <v>2170.9960413959998</v>
      </c>
      <c r="K7" s="1">
        <v>2348.6836949560002</v>
      </c>
      <c r="L7" s="1">
        <v>2704.2208356629999</v>
      </c>
      <c r="M7" s="1">
        <v>3620.0364326000004</v>
      </c>
      <c r="N7" s="1">
        <f t="shared" si="0"/>
        <v>27018.53026325598</v>
      </c>
    </row>
    <row r="8" spans="1:14">
      <c r="A8" t="s">
        <v>106</v>
      </c>
      <c r="B8" s="1">
        <v>808.83190650000006</v>
      </c>
      <c r="C8" s="1">
        <v>644.74930189999998</v>
      </c>
      <c r="D8" s="1">
        <v>719.32600330000002</v>
      </c>
      <c r="E8" s="1">
        <v>985.01745800000003</v>
      </c>
      <c r="F8" s="1">
        <v>521.08722799999998</v>
      </c>
      <c r="G8" s="1">
        <v>924.19613479999998</v>
      </c>
      <c r="H8" s="1">
        <v>848.14074769999991</v>
      </c>
      <c r="I8" s="1">
        <v>1149.2541031000001</v>
      </c>
      <c r="J8" s="1">
        <v>1159.9836496999999</v>
      </c>
      <c r="K8" s="1">
        <v>554.86549660000003</v>
      </c>
      <c r="L8" s="1">
        <v>555.091305874</v>
      </c>
      <c r="M8" s="1">
        <v>956.89309679999997</v>
      </c>
      <c r="N8" s="1">
        <f t="shared" si="0"/>
        <v>9827.4364322740003</v>
      </c>
    </row>
    <row r="9" spans="1:14">
      <c r="A9" t="s">
        <v>107</v>
      </c>
      <c r="B9" s="1">
        <v>103.432408596</v>
      </c>
      <c r="C9" s="1">
        <v>0</v>
      </c>
      <c r="D9" s="1">
        <v>1038.637640699</v>
      </c>
      <c r="E9" s="1">
        <v>691.76028178000001</v>
      </c>
      <c r="F9" s="1">
        <v>546.29069178499992</v>
      </c>
      <c r="G9" s="1">
        <v>185.96</v>
      </c>
      <c r="H9" s="1">
        <v>745.40126976600004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3311.4822926259999</v>
      </c>
    </row>
    <row r="10" spans="1:14">
      <c r="A10" t="s">
        <v>108</v>
      </c>
      <c r="B10" s="1">
        <v>634.12199205000002</v>
      </c>
      <c r="C10" s="1">
        <v>663.84767988221654</v>
      </c>
      <c r="D10" s="1">
        <v>501.06700000000001</v>
      </c>
      <c r="E10" s="1">
        <v>501.05935499999998</v>
      </c>
      <c r="F10" s="1">
        <v>410.26219800000001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2710.3582249322162</v>
      </c>
    </row>
    <row r="11" spans="1:14">
      <c r="A11" t="s">
        <v>109</v>
      </c>
      <c r="B11" s="1">
        <v>2463.9830716890006</v>
      </c>
      <c r="C11" s="1">
        <v>195.339676</v>
      </c>
      <c r="D11" s="1">
        <v>841.31881681000004</v>
      </c>
      <c r="E11" s="1">
        <v>1.0963243</v>
      </c>
      <c r="F11" s="1">
        <v>61.752559400000003</v>
      </c>
      <c r="G11" s="1">
        <v>7.1298820000000003</v>
      </c>
      <c r="H11" s="1">
        <v>17.8469005</v>
      </c>
      <c r="I11" s="1">
        <v>7.1289445999999996</v>
      </c>
      <c r="J11" s="1">
        <v>93.021738499999998</v>
      </c>
      <c r="K11" s="1">
        <v>1017.1270852488</v>
      </c>
      <c r="L11" s="1">
        <v>315.22893526900003</v>
      </c>
      <c r="M11" s="1">
        <v>18.2829722</v>
      </c>
      <c r="N11" s="1">
        <f t="shared" si="0"/>
        <v>5039.2569065168009</v>
      </c>
    </row>
    <row r="12" spans="1:14">
      <c r="A12" t="s">
        <v>110</v>
      </c>
      <c r="B12" s="1">
        <v>598.18565899999999</v>
      </c>
      <c r="C12" s="1">
        <v>532.44174329999998</v>
      </c>
      <c r="D12" s="1">
        <v>583.71105550000004</v>
      </c>
      <c r="E12" s="1">
        <v>464.45972449999999</v>
      </c>
      <c r="F12" s="1">
        <v>811.01854290000006</v>
      </c>
      <c r="G12" s="1">
        <v>825.07897939999998</v>
      </c>
      <c r="H12" s="1">
        <v>568.64545899999996</v>
      </c>
      <c r="I12" s="1">
        <v>988.66062420000003</v>
      </c>
      <c r="J12" s="1">
        <v>811.33478339999999</v>
      </c>
      <c r="K12" s="1">
        <v>841.88340019999998</v>
      </c>
      <c r="L12" s="1">
        <v>609.3827839999999</v>
      </c>
      <c r="M12" s="1">
        <v>678.82907599999999</v>
      </c>
      <c r="N12" s="1">
        <f t="shared" si="0"/>
        <v>8313.6318314</v>
      </c>
    </row>
    <row r="13" spans="1:14">
      <c r="A13" t="s">
        <v>111</v>
      </c>
      <c r="B13" s="1">
        <v>318.67203790000002</v>
      </c>
      <c r="C13" s="1">
        <v>71.806180900000001</v>
      </c>
      <c r="D13" s="1">
        <v>195.12870709999999</v>
      </c>
      <c r="E13" s="1">
        <v>469.9382018</v>
      </c>
      <c r="F13" s="1">
        <v>626.62227929999995</v>
      </c>
      <c r="G13" s="1">
        <v>579.9655287999999</v>
      </c>
      <c r="H13" s="1">
        <v>197.0142706</v>
      </c>
      <c r="I13" s="1">
        <v>521.58437090000007</v>
      </c>
      <c r="J13" s="1">
        <v>323.96177500000005</v>
      </c>
      <c r="K13" s="1">
        <v>30.1467624</v>
      </c>
      <c r="L13" s="1">
        <v>705.02009036599998</v>
      </c>
      <c r="M13" s="1">
        <v>352.24258520000001</v>
      </c>
      <c r="N13" s="1">
        <f t="shared" si="0"/>
        <v>4392.1027902660007</v>
      </c>
    </row>
    <row r="14" spans="1:14">
      <c r="A14" t="s">
        <v>112</v>
      </c>
      <c r="B14" s="1">
        <v>15.662294299999999</v>
      </c>
      <c r="C14" s="1">
        <v>22.6825586</v>
      </c>
      <c r="D14" s="1">
        <v>4.1810349999999996</v>
      </c>
      <c r="E14" s="1">
        <v>13.4420397</v>
      </c>
      <c r="F14" s="1">
        <v>2.0986020999999999</v>
      </c>
      <c r="G14" s="1">
        <v>3.9878675000000001</v>
      </c>
      <c r="H14" s="1">
        <v>3.5058824999999998</v>
      </c>
      <c r="I14" s="1">
        <v>12.5808775</v>
      </c>
      <c r="J14" s="1">
        <v>13.8748384</v>
      </c>
      <c r="K14" s="1">
        <v>7.4337784999999998</v>
      </c>
      <c r="L14" s="1">
        <v>41.473193199999997</v>
      </c>
      <c r="M14" s="1">
        <v>55.858627800000001</v>
      </c>
      <c r="N14" s="1">
        <f t="shared" si="0"/>
        <v>196.7815951</v>
      </c>
    </row>
    <row r="15" spans="1:14">
      <c r="A15" t="s">
        <v>113</v>
      </c>
      <c r="B15" s="1">
        <v>682.4371084000004</v>
      </c>
      <c r="C15" s="1">
        <v>716.14199769999959</v>
      </c>
      <c r="D15" s="1">
        <v>754.01387675299975</v>
      </c>
      <c r="E15" s="1">
        <v>520.38616439999805</v>
      </c>
      <c r="F15" s="1">
        <v>629.1252328999999</v>
      </c>
      <c r="G15" s="1">
        <v>497.04169959999854</v>
      </c>
      <c r="H15" s="1">
        <v>314.64791956900081</v>
      </c>
      <c r="I15" s="1">
        <v>954.03254076356461</v>
      </c>
      <c r="J15" s="1">
        <v>466.18173515699982</v>
      </c>
      <c r="K15" s="1">
        <v>586.25918040000033</v>
      </c>
      <c r="L15" s="1">
        <v>519.23051625199969</v>
      </c>
      <c r="M15" s="1">
        <v>642.04432500799976</v>
      </c>
      <c r="N15" s="1">
        <f t="shared" si="0"/>
        <v>7281.5422969025612</v>
      </c>
    </row>
    <row r="16" spans="1:14">
      <c r="A16" t="s">
        <v>38</v>
      </c>
      <c r="B16" s="1">
        <v>7411.1760492100002</v>
      </c>
      <c r="C16" s="1">
        <v>5024.4501253146364</v>
      </c>
      <c r="D16" s="1">
        <v>6774.4192434020006</v>
      </c>
      <c r="E16" s="1">
        <v>5688.7340629199989</v>
      </c>
      <c r="F16" s="1">
        <v>5514.9839856849994</v>
      </c>
      <c r="G16" s="1">
        <v>5248.0409613985594</v>
      </c>
      <c r="H16" s="1">
        <v>4647.79899819</v>
      </c>
      <c r="I16" s="1">
        <v>5581.9304710635643</v>
      </c>
      <c r="J16" s="1">
        <v>5039.3545615529993</v>
      </c>
      <c r="K16" s="1">
        <v>5386.3993983048003</v>
      </c>
      <c r="L16" s="1">
        <v>5449.6476606239994</v>
      </c>
      <c r="M16" s="1">
        <v>6324.1871156079997</v>
      </c>
      <c r="N16" s="1">
        <f t="shared" si="0"/>
        <v>68091.122633273568</v>
      </c>
    </row>
    <row r="17" spans="1:14">
      <c r="A17" t="s">
        <v>78</v>
      </c>
      <c r="B17" s="1">
        <v>67864.205181952726</v>
      </c>
      <c r="C17" s="1">
        <v>54762.87123844694</v>
      </c>
      <c r="D17" s="1">
        <v>56750.757869935776</v>
      </c>
      <c r="E17" s="1">
        <v>55482.294606899995</v>
      </c>
      <c r="F17" s="1">
        <v>56158.573150431694</v>
      </c>
      <c r="G17" s="1">
        <v>53638.481714934998</v>
      </c>
      <c r="H17" s="1">
        <v>52482.262275333007</v>
      </c>
      <c r="I17" s="1">
        <v>66324.263857741724</v>
      </c>
      <c r="J17" s="1">
        <v>62310.876261056976</v>
      </c>
      <c r="K17" s="1">
        <v>75385.146125222222</v>
      </c>
      <c r="L17" s="1">
        <v>64343.55914701031</v>
      </c>
      <c r="M17" s="1">
        <v>74807.673360316476</v>
      </c>
      <c r="N17" s="1">
        <f t="shared" si="0"/>
        <v>740310.96478928276</v>
      </c>
    </row>
    <row r="18" spans="1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4">
      <c r="A19" t="s">
        <v>114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</row>
    <row r="20" spans="1:14">
      <c r="A20" t="s">
        <v>28</v>
      </c>
      <c r="B20" s="1">
        <v>68.28</v>
      </c>
      <c r="C20" s="1">
        <v>83.43</v>
      </c>
      <c r="D20" s="1">
        <v>74.23</v>
      </c>
      <c r="E20" s="1">
        <v>63.97</v>
      </c>
      <c r="F20" s="1">
        <v>49.32</v>
      </c>
      <c r="G20" s="1">
        <v>83.02</v>
      </c>
      <c r="H20" s="1">
        <v>78.790000000000006</v>
      </c>
      <c r="I20" s="1">
        <v>83.34</v>
      </c>
      <c r="J20" s="1">
        <v>79.19</v>
      </c>
      <c r="K20" s="1">
        <v>64.686999999999998</v>
      </c>
      <c r="L20" s="1">
        <v>105.52</v>
      </c>
      <c r="M20" s="1">
        <v>113.4</v>
      </c>
      <c r="N20" s="1">
        <f t="shared" si="0"/>
        <v>947.17699999999991</v>
      </c>
    </row>
    <row r="21" spans="1:14">
      <c r="A21" t="s">
        <v>106</v>
      </c>
      <c r="B21" s="1">
        <v>4031.2977879499999</v>
      </c>
      <c r="C21" s="1">
        <v>3581.2296775644286</v>
      </c>
      <c r="D21" s="1">
        <v>3426.7368427149199</v>
      </c>
      <c r="E21" s="1">
        <v>3948.0693170357677</v>
      </c>
      <c r="F21" s="1">
        <v>4112.0498002824988</v>
      </c>
      <c r="G21" s="1">
        <v>3230.1448470965288</v>
      </c>
      <c r="H21" s="1">
        <v>2802.8993036400007</v>
      </c>
      <c r="I21" s="1">
        <v>4630.9558257400004</v>
      </c>
      <c r="J21" s="1">
        <v>3634.6215843222076</v>
      </c>
      <c r="K21" s="1">
        <v>3557.9416473212241</v>
      </c>
      <c r="L21" s="1">
        <v>4085.7089225009927</v>
      </c>
      <c r="M21" s="1">
        <v>4578.0904847682332</v>
      </c>
      <c r="N21" s="1">
        <f t="shared" si="0"/>
        <v>45619.746040936807</v>
      </c>
    </row>
    <row r="22" spans="1:14">
      <c r="A22" t="s">
        <v>107</v>
      </c>
      <c r="B22" s="1">
        <v>6134.356489816746</v>
      </c>
      <c r="C22" s="1">
        <v>6187.9523527972706</v>
      </c>
      <c r="D22" s="1">
        <v>6216.4194451558997</v>
      </c>
      <c r="E22" s="1">
        <v>5633.3723482937585</v>
      </c>
      <c r="F22" s="1">
        <v>5103.1121553359999</v>
      </c>
      <c r="G22" s="1">
        <v>7017.2524905338551</v>
      </c>
      <c r="H22" s="1">
        <v>4586.728613964</v>
      </c>
      <c r="I22" s="1">
        <v>5065.9683271628755</v>
      </c>
      <c r="J22" s="1">
        <v>7383.7443294923378</v>
      </c>
      <c r="K22" s="1">
        <v>5834.1102126957239</v>
      </c>
      <c r="L22" s="1">
        <v>5704.5663464278341</v>
      </c>
      <c r="M22" s="1">
        <v>9114.2345252935738</v>
      </c>
      <c r="N22" s="1">
        <f t="shared" si="0"/>
        <v>73981.817636969878</v>
      </c>
    </row>
    <row r="23" spans="1:14">
      <c r="A23" t="s">
        <v>31</v>
      </c>
      <c r="B23" s="1">
        <v>1425.3400000000001</v>
      </c>
      <c r="C23" s="1">
        <v>1522.9758947470002</v>
      </c>
      <c r="D23" s="1">
        <v>1949.95</v>
      </c>
      <c r="E23" s="1">
        <v>1875.35</v>
      </c>
      <c r="F23" s="1">
        <v>2033.3400000000001</v>
      </c>
      <c r="G23" s="1">
        <v>2115.63</v>
      </c>
      <c r="H23" s="1">
        <v>2487.1</v>
      </c>
      <c r="I23" s="1">
        <v>2195.5299999999997</v>
      </c>
      <c r="J23" s="1">
        <v>2092.62</v>
      </c>
      <c r="K23" s="1">
        <v>1570.2789999999998</v>
      </c>
      <c r="L23" s="1">
        <v>1256.92</v>
      </c>
      <c r="M23" s="1">
        <v>1331.6100000000001</v>
      </c>
      <c r="N23" s="1">
        <f t="shared" si="0"/>
        <v>21856.644894746998</v>
      </c>
    </row>
    <row r="24" spans="1:14">
      <c r="A24" t="s">
        <v>109</v>
      </c>
      <c r="B24" s="1">
        <v>7267.6793017124173</v>
      </c>
      <c r="C24" s="1">
        <v>10182.760364414824</v>
      </c>
      <c r="D24" s="1">
        <v>7589.0820414664167</v>
      </c>
      <c r="E24" s="1">
        <v>7937.3133940312173</v>
      </c>
      <c r="F24" s="1">
        <v>8115.2269262134168</v>
      </c>
      <c r="G24" s="1">
        <v>9178.1020799494163</v>
      </c>
      <c r="H24" s="1">
        <v>10364.897390422417</v>
      </c>
      <c r="I24" s="1">
        <v>9416.0036372484174</v>
      </c>
      <c r="J24" s="1">
        <v>9246.2473299094163</v>
      </c>
      <c r="K24" s="1">
        <v>7087.0527942854169</v>
      </c>
      <c r="L24" s="1">
        <v>6473.8631171054167</v>
      </c>
      <c r="M24" s="1">
        <v>11713.695838343416</v>
      </c>
      <c r="N24" s="1">
        <f t="shared" si="0"/>
        <v>104571.92421510219</v>
      </c>
    </row>
    <row r="25" spans="1:14">
      <c r="A25" t="s">
        <v>108</v>
      </c>
      <c r="B25" s="1">
        <v>13.96</v>
      </c>
      <c r="C25" s="1">
        <v>21.38</v>
      </c>
      <c r="D25" s="1">
        <v>10.25</v>
      </c>
      <c r="E25" s="1">
        <v>14.98</v>
      </c>
      <c r="F25" s="1">
        <v>10.25</v>
      </c>
      <c r="G25" s="1">
        <v>13.27</v>
      </c>
      <c r="H25" s="1">
        <v>9.81</v>
      </c>
      <c r="I25" s="1">
        <v>13.12</v>
      </c>
      <c r="J25" s="1">
        <v>17.920000000000002</v>
      </c>
      <c r="K25" s="1">
        <v>23.266999999999999</v>
      </c>
      <c r="L25" s="1">
        <v>21.23</v>
      </c>
      <c r="M25" s="1">
        <v>21.48</v>
      </c>
      <c r="N25" s="1">
        <f t="shared" si="0"/>
        <v>190.917</v>
      </c>
    </row>
    <row r="26" spans="1:14">
      <c r="A26" t="s">
        <v>43</v>
      </c>
      <c r="B26" s="1">
        <v>32.33</v>
      </c>
      <c r="C26" s="1">
        <v>33.616331000000002</v>
      </c>
      <c r="D26" s="1">
        <v>29.664650000000005</v>
      </c>
      <c r="E26" s="1">
        <v>32.49295</v>
      </c>
      <c r="F26" s="1">
        <v>29.105340000000002</v>
      </c>
      <c r="G26" s="1">
        <v>31.71096</v>
      </c>
      <c r="H26" s="1">
        <v>33.818928</v>
      </c>
      <c r="I26" s="1">
        <v>0</v>
      </c>
      <c r="J26" s="1">
        <v>34.280296000000007</v>
      </c>
      <c r="K26" s="1">
        <v>0</v>
      </c>
      <c r="L26" s="1">
        <v>35.030448</v>
      </c>
      <c r="M26" s="1">
        <v>39.1</v>
      </c>
      <c r="N26" s="1">
        <f t="shared" si="0"/>
        <v>331.14990300000005</v>
      </c>
    </row>
    <row r="27" spans="1:14">
      <c r="A27" t="s">
        <v>110</v>
      </c>
      <c r="B27" s="1">
        <v>1.3113432660000002</v>
      </c>
      <c r="C27" s="1">
        <v>2.590637139</v>
      </c>
      <c r="D27" s="1">
        <v>2.8173519640000002</v>
      </c>
      <c r="E27" s="1">
        <v>2.8927813640000002</v>
      </c>
      <c r="F27" s="1">
        <v>2.7324060660000002</v>
      </c>
      <c r="G27" s="1">
        <v>5.9864738659999999</v>
      </c>
      <c r="H27" s="1">
        <v>2.7516557930000003</v>
      </c>
      <c r="I27" s="1">
        <v>2.8855567090000003</v>
      </c>
      <c r="J27" s="1">
        <v>28.332568999999999</v>
      </c>
      <c r="K27" s="1">
        <v>36.798209951000004</v>
      </c>
      <c r="L27" s="1">
        <v>67.785231002000003</v>
      </c>
      <c r="M27" s="1">
        <v>23.888681434000002</v>
      </c>
      <c r="N27" s="1">
        <f t="shared" si="0"/>
        <v>180.77289755400002</v>
      </c>
    </row>
    <row r="28" spans="1:14">
      <c r="A28" t="s">
        <v>111</v>
      </c>
      <c r="B28" s="1">
        <v>1186.6190670467504</v>
      </c>
      <c r="C28" s="1">
        <v>1935.7716902326911</v>
      </c>
      <c r="D28" s="1">
        <v>1967.42966301776</v>
      </c>
      <c r="E28" s="1">
        <v>2284.7891306491465</v>
      </c>
      <c r="F28" s="1">
        <v>2393.6752205847638</v>
      </c>
      <c r="G28" s="1">
        <v>2107.0569495109999</v>
      </c>
      <c r="H28" s="1">
        <v>1939.979635919</v>
      </c>
      <c r="I28" s="1">
        <v>2161.0567659730932</v>
      </c>
      <c r="J28" s="1">
        <v>2494.7087700783686</v>
      </c>
      <c r="K28" s="1">
        <v>2730.5909137518679</v>
      </c>
      <c r="L28" s="1">
        <v>2144.3810468450893</v>
      </c>
      <c r="M28" s="1">
        <v>2230.2076913353449</v>
      </c>
      <c r="N28" s="1">
        <f t="shared" si="0"/>
        <v>25576.266544944876</v>
      </c>
    </row>
    <row r="29" spans="1:14">
      <c r="A29" t="s">
        <v>112</v>
      </c>
      <c r="B29" s="1">
        <v>8.6525988619999996</v>
      </c>
      <c r="C29" s="1">
        <v>0.73235196199999997</v>
      </c>
      <c r="D29" s="1">
        <v>7.0497420590000006</v>
      </c>
      <c r="E29" s="1">
        <v>0</v>
      </c>
      <c r="F29" s="1">
        <v>0</v>
      </c>
      <c r="G29" s="1">
        <v>0</v>
      </c>
      <c r="H29" s="1">
        <v>0</v>
      </c>
      <c r="I29" s="1">
        <v>0.86835110000000004</v>
      </c>
      <c r="J29" s="1">
        <v>8.2535352</v>
      </c>
      <c r="K29" s="1">
        <v>0</v>
      </c>
      <c r="L29" s="1">
        <v>0.98258160000000005</v>
      </c>
      <c r="M29" s="1">
        <v>0.26305610000000001</v>
      </c>
      <c r="N29" s="1">
        <f t="shared" si="0"/>
        <v>26.802216883000003</v>
      </c>
    </row>
    <row r="30" spans="1:14">
      <c r="A30" t="s">
        <v>113</v>
      </c>
      <c r="B30" s="1">
        <v>1428.2000000000007</v>
      </c>
      <c r="C30" s="1">
        <v>1062.2022951941362</v>
      </c>
      <c r="D30" s="1">
        <v>814.81105939999907</v>
      </c>
      <c r="E30" s="1">
        <v>1003.0399999999972</v>
      </c>
      <c r="F30" s="1">
        <v>646.22105939999892</v>
      </c>
      <c r="G30" s="1">
        <v>796.05105940000431</v>
      </c>
      <c r="H30" s="1">
        <v>958.48419419999846</v>
      </c>
      <c r="I30" s="1">
        <v>972.93000000000393</v>
      </c>
      <c r="J30" s="1">
        <v>703.11670839999715</v>
      </c>
      <c r="K30" s="1">
        <v>660</v>
      </c>
      <c r="L30" s="1">
        <v>1041.0567084000031</v>
      </c>
      <c r="M30" s="1">
        <v>1273.8985952000003</v>
      </c>
      <c r="N30" s="1">
        <f t="shared" si="0"/>
        <v>11360.011679594139</v>
      </c>
    </row>
    <row r="31" spans="1:14">
      <c r="A31" t="s">
        <v>115</v>
      </c>
      <c r="B31" s="1">
        <v>21598.026588653916</v>
      </c>
      <c r="C31" s="1">
        <v>24614.641595051351</v>
      </c>
      <c r="D31" s="1">
        <v>22088.440795777995</v>
      </c>
      <c r="E31" s="1">
        <v>22796.269921373889</v>
      </c>
      <c r="F31" s="1">
        <v>22495.032907882676</v>
      </c>
      <c r="G31" s="1">
        <v>24578.224860356804</v>
      </c>
      <c r="H31" s="1">
        <v>23265.259721938415</v>
      </c>
      <c r="I31" s="1">
        <v>24542.658463933389</v>
      </c>
      <c r="J31" s="1">
        <v>25723.035122402329</v>
      </c>
      <c r="K31" s="1">
        <v>21564.726778005232</v>
      </c>
      <c r="L31" s="1">
        <v>20937.044401881336</v>
      </c>
      <c r="M31" s="1">
        <v>30439.868872474566</v>
      </c>
      <c r="N31" s="1">
        <f t="shared" si="0"/>
        <v>284643.23002973187</v>
      </c>
    </row>
    <row r="32" spans="1:14">
      <c r="A32" t="s">
        <v>47</v>
      </c>
      <c r="B32" s="1">
        <v>46266.178593298813</v>
      </c>
      <c r="C32" s="1">
        <v>30148.229643395589</v>
      </c>
      <c r="D32" s="1">
        <v>34662.317074157778</v>
      </c>
      <c r="E32" s="1">
        <v>32686.024685526107</v>
      </c>
      <c r="F32" s="1">
        <v>33663.540242549017</v>
      </c>
      <c r="G32" s="1">
        <v>29060.256854578194</v>
      </c>
      <c r="H32" s="1">
        <v>29217.002553394592</v>
      </c>
      <c r="I32" s="1">
        <v>41781.605393808335</v>
      </c>
      <c r="J32" s="1">
        <v>36587.84113865465</v>
      </c>
      <c r="K32" s="1">
        <v>53820.419347216986</v>
      </c>
      <c r="L32" s="1">
        <v>43406.514745128974</v>
      </c>
      <c r="M32" s="1">
        <v>44367.80448784191</v>
      </c>
      <c r="N32" s="1">
        <f t="shared" si="0"/>
        <v>455667.73475955083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89D5-841F-4C2B-BA9C-4B2C6328B905}">
  <dimension ref="A2:N51"/>
  <sheetViews>
    <sheetView zoomScale="85" zoomScaleNormal="85" workbookViewId="0">
      <selection activeCell="B27" sqref="B27:M38"/>
    </sheetView>
  </sheetViews>
  <sheetFormatPr defaultRowHeight="14.4"/>
  <cols>
    <col min="1" max="1" width="30.21875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117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73</v>
      </c>
      <c r="B11" s="125">
        <v>89110.692374873179</v>
      </c>
      <c r="C11" s="125">
        <v>87422.236418291985</v>
      </c>
      <c r="D11" s="125">
        <v>82585.737886446586</v>
      </c>
      <c r="E11" s="125">
        <v>85313.440252868793</v>
      </c>
      <c r="F11" s="125">
        <v>90474.40213668361</v>
      </c>
      <c r="G11" s="125">
        <v>90511.649591366731</v>
      </c>
      <c r="H11" s="125">
        <v>98750.371797356958</v>
      </c>
      <c r="I11" s="125">
        <v>95369.31670117547</v>
      </c>
      <c r="J11" s="125">
        <v>94758.833036083728</v>
      </c>
      <c r="K11" s="125">
        <v>101436.00014400476</v>
      </c>
      <c r="L11" s="125">
        <v>84496.994328354049</v>
      </c>
      <c r="M11" s="125">
        <v>100359.03501725396</v>
      </c>
      <c r="N11" s="126">
        <f>SUM(B11:M11)</f>
        <v>1100588.7096847601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4871.5073426235003</v>
      </c>
      <c r="C13" s="125">
        <v>6774.1104015226001</v>
      </c>
      <c r="D13" s="125">
        <v>5092.6810064477995</v>
      </c>
      <c r="E13" s="125">
        <v>4656.2439867210996</v>
      </c>
      <c r="F13" s="125">
        <v>6081.1942952756008</v>
      </c>
      <c r="G13" s="125">
        <v>7365.978903878</v>
      </c>
      <c r="H13" s="125">
        <v>9655.0836612864005</v>
      </c>
      <c r="I13" s="125">
        <v>8835.5401819321996</v>
      </c>
      <c r="J13" s="125">
        <v>8051.0634352610996</v>
      </c>
      <c r="K13" s="125">
        <v>8365.8748448225997</v>
      </c>
      <c r="L13" s="125">
        <v>9153.5374162127009</v>
      </c>
      <c r="M13" s="125">
        <v>8241.3075735322</v>
      </c>
      <c r="N13" s="126">
        <f t="shared" ref="N13:N23" si="0">SUM(B13:M13)</f>
        <v>87144.123049515809</v>
      </c>
    </row>
    <row r="14" spans="1:14">
      <c r="A14" s="136" t="s">
        <v>29</v>
      </c>
      <c r="B14" s="125">
        <v>0.15835949999999999</v>
      </c>
      <c r="C14" s="125">
        <v>0.24027490000000001</v>
      </c>
      <c r="D14" s="125">
        <v>979.56185334630004</v>
      </c>
      <c r="E14" s="125">
        <v>0</v>
      </c>
      <c r="F14" s="125">
        <v>1216.8314762004002</v>
      </c>
      <c r="G14" s="125">
        <v>1256.8283751792001</v>
      </c>
      <c r="H14" s="125">
        <v>1515.9451618532</v>
      </c>
      <c r="I14" s="125">
        <v>524.27633790000004</v>
      </c>
      <c r="J14" s="125">
        <v>0</v>
      </c>
      <c r="K14" s="125">
        <v>0</v>
      </c>
      <c r="L14" s="125">
        <v>5.3502099999999997E-2</v>
      </c>
      <c r="M14" s="125">
        <v>0.25175150000000002</v>
      </c>
      <c r="N14" s="126">
        <f t="shared" si="0"/>
        <v>5494.1470924790992</v>
      </c>
    </row>
    <row r="15" spans="1:14">
      <c r="A15" s="135" t="s">
        <v>30</v>
      </c>
      <c r="B15" s="125">
        <v>314.18101910000001</v>
      </c>
      <c r="C15" s="125">
        <v>328.0866674653642</v>
      </c>
      <c r="D15" s="125">
        <v>872.9507285839079</v>
      </c>
      <c r="E15" s="125">
        <v>308.254313482513</v>
      </c>
      <c r="F15" s="125">
        <v>589.84960350000006</v>
      </c>
      <c r="G15" s="125">
        <v>893.08025212780922</v>
      </c>
      <c r="H15" s="125">
        <v>1420.6216784738754</v>
      </c>
      <c r="I15" s="125">
        <v>632.23722976742056</v>
      </c>
      <c r="J15" s="125">
        <v>1119.6272750190922</v>
      </c>
      <c r="K15" s="125">
        <v>313.02945950000003</v>
      </c>
      <c r="L15" s="125">
        <v>9.7971567000000004</v>
      </c>
      <c r="M15" s="125">
        <v>9.5032003000000014</v>
      </c>
      <c r="N15" s="126">
        <f t="shared" si="0"/>
        <v>6811.2185840199836</v>
      </c>
    </row>
    <row r="16" spans="1:14">
      <c r="A16" s="135" t="s">
        <v>31</v>
      </c>
      <c r="B16" s="125">
        <v>0</v>
      </c>
      <c r="C16" s="125">
        <v>0</v>
      </c>
      <c r="D16" s="125">
        <v>0</v>
      </c>
      <c r="E16" s="125">
        <v>0</v>
      </c>
      <c r="F16" s="125">
        <v>2.5903200000000001E-2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2.5903200000000001E-2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16.787954900000003</v>
      </c>
      <c r="C18" s="125">
        <v>12.9058855</v>
      </c>
      <c r="D18" s="125">
        <v>4.1291321999999999</v>
      </c>
      <c r="E18" s="125">
        <v>7.4027840999999999</v>
      </c>
      <c r="F18" s="125">
        <v>33.618474900000002</v>
      </c>
      <c r="G18" s="125">
        <v>40.896521000000007</v>
      </c>
      <c r="H18" s="125">
        <v>29.2677838</v>
      </c>
      <c r="I18" s="125">
        <v>11.7419125</v>
      </c>
      <c r="J18" s="125">
        <v>22.415136699999998</v>
      </c>
      <c r="K18" s="125">
        <v>15.416167900000001</v>
      </c>
      <c r="L18" s="125">
        <v>87.659050100000002</v>
      </c>
      <c r="M18" s="125">
        <v>32.316515499999994</v>
      </c>
      <c r="N18" s="126">
        <f t="shared" si="0"/>
        <v>314.55731910000003</v>
      </c>
    </row>
    <row r="19" spans="1:14">
      <c r="A19" s="135" t="s">
        <v>34</v>
      </c>
      <c r="B19" s="125">
        <v>1341.6351694</v>
      </c>
      <c r="C19" s="125">
        <v>1752.2227158254007</v>
      </c>
      <c r="D19" s="125">
        <v>1415.1051791169</v>
      </c>
      <c r="E19" s="125">
        <v>2124.3172310512</v>
      </c>
      <c r="F19" s="125">
        <v>1188.8283773000001</v>
      </c>
      <c r="G19" s="125">
        <v>1504.9079456000006</v>
      </c>
      <c r="H19" s="125">
        <v>1501.2236476999999</v>
      </c>
      <c r="I19" s="125">
        <v>1875.3336007999999</v>
      </c>
      <c r="J19" s="125">
        <v>2035.9045761999996</v>
      </c>
      <c r="K19" s="125">
        <v>1489.9120724000002</v>
      </c>
      <c r="L19" s="125">
        <v>1576.9563118999999</v>
      </c>
      <c r="M19" s="125">
        <v>1239.1436002000005</v>
      </c>
      <c r="N19" s="126">
        <f t="shared" si="0"/>
        <v>19045.490427493503</v>
      </c>
    </row>
    <row r="20" spans="1:14">
      <c r="A20" s="135" t="s">
        <v>35</v>
      </c>
      <c r="B20" s="125">
        <v>2256.1195664417146</v>
      </c>
      <c r="C20" s="125">
        <v>2331.4778699413582</v>
      </c>
      <c r="D20" s="125">
        <v>2330.648590300435</v>
      </c>
      <c r="E20" s="125">
        <v>2394.0693252317501</v>
      </c>
      <c r="F20" s="125">
        <v>2995.7638413934451</v>
      </c>
      <c r="G20" s="125">
        <v>3505.1173782491842</v>
      </c>
      <c r="H20" s="125">
        <v>3223.3164024946955</v>
      </c>
      <c r="I20" s="125">
        <v>3496.4560686862092</v>
      </c>
      <c r="J20" s="125">
        <v>2642.2472749776225</v>
      </c>
      <c r="K20" s="125">
        <v>2709.2959331425</v>
      </c>
      <c r="L20" s="125">
        <v>3142.8315190157496</v>
      </c>
      <c r="M20" s="125">
        <v>2641.9120576945079</v>
      </c>
      <c r="N20" s="126">
        <f t="shared" si="0"/>
        <v>33669.255827569177</v>
      </c>
    </row>
    <row r="21" spans="1:14">
      <c r="A21" s="135" t="s">
        <v>36</v>
      </c>
      <c r="B21" s="125">
        <v>1254.2943135999999</v>
      </c>
      <c r="C21" s="125">
        <v>1271.0721713</v>
      </c>
      <c r="D21" s="125">
        <v>816.2411522000001</v>
      </c>
      <c r="E21" s="125">
        <v>754.97285310000007</v>
      </c>
      <c r="F21" s="125">
        <v>939.23046009999996</v>
      </c>
      <c r="G21" s="125">
        <v>736.09487849999994</v>
      </c>
      <c r="H21" s="125">
        <v>949.37343670000007</v>
      </c>
      <c r="I21" s="125">
        <v>780.42391550000002</v>
      </c>
      <c r="J21" s="125">
        <v>780.75261309999996</v>
      </c>
      <c r="K21" s="125">
        <v>753.02781040000002</v>
      </c>
      <c r="L21" s="125">
        <v>769.0363145</v>
      </c>
      <c r="M21" s="125">
        <v>1033.8796426000001</v>
      </c>
      <c r="N21" s="126">
        <f t="shared" si="0"/>
        <v>10838.399561599999</v>
      </c>
    </row>
    <row r="22" spans="1:14">
      <c r="A22" s="135" t="s">
        <v>75</v>
      </c>
      <c r="B22" s="125">
        <v>1125.8523439999999</v>
      </c>
      <c r="C22" s="125">
        <v>1665.7361587</v>
      </c>
      <c r="D22" s="125">
        <v>970.4354922</v>
      </c>
      <c r="E22" s="125">
        <v>1122.6024600000001</v>
      </c>
      <c r="F22" s="125">
        <v>1378.9852816999999</v>
      </c>
      <c r="G22" s="125">
        <v>946.69997420000004</v>
      </c>
      <c r="H22" s="125">
        <v>1060.9814322</v>
      </c>
      <c r="I22" s="125">
        <v>779.4162328000001</v>
      </c>
      <c r="J22" s="125">
        <v>1248.543193</v>
      </c>
      <c r="K22" s="125">
        <v>865.62167209999996</v>
      </c>
      <c r="L22" s="125">
        <v>1599.4339852000001</v>
      </c>
      <c r="M22" s="125">
        <v>1545.2851410000001</v>
      </c>
      <c r="N22" s="126">
        <f t="shared" si="0"/>
        <v>14309.593367099998</v>
      </c>
    </row>
    <row r="23" spans="1:14">
      <c r="A23" s="135" t="s">
        <v>76</v>
      </c>
      <c r="B23" s="125">
        <v>1159.4256045000002</v>
      </c>
      <c r="C23" s="125">
        <v>1815.1401167424222</v>
      </c>
      <c r="D23" s="125">
        <v>1286.94541332002</v>
      </c>
      <c r="E23" s="125">
        <v>1600.3859666239669</v>
      </c>
      <c r="F23" s="125">
        <v>1676.6871959554489</v>
      </c>
      <c r="G23" s="125">
        <v>704.50088579999999</v>
      </c>
      <c r="H23" s="125">
        <v>778.56544469999994</v>
      </c>
      <c r="I23" s="125">
        <v>918.09031090000008</v>
      </c>
      <c r="J23" s="125">
        <v>956.98786940000014</v>
      </c>
      <c r="K23" s="125">
        <v>929.92731567650014</v>
      </c>
      <c r="L23" s="125">
        <v>750.37194022100005</v>
      </c>
      <c r="M23" s="125">
        <v>710.59719516087068</v>
      </c>
      <c r="N23" s="126">
        <f t="shared" si="0"/>
        <v>13287.625259000228</v>
      </c>
    </row>
    <row r="24" spans="1:14" ht="15.6">
      <c r="A24" s="152" t="s">
        <v>77</v>
      </c>
      <c r="B24" s="127">
        <f t="shared" ref="B24:N24" si="1">SUM(B13:B23)</f>
        <v>12339.961674065213</v>
      </c>
      <c r="C24" s="127">
        <f t="shared" si="1"/>
        <v>15950.992261897147</v>
      </c>
      <c r="D24" s="127">
        <f t="shared" si="1"/>
        <v>13768.698547715363</v>
      </c>
      <c r="E24" s="127">
        <f t="shared" si="1"/>
        <v>12968.248920310529</v>
      </c>
      <c r="F24" s="127">
        <f t="shared" si="1"/>
        <v>16101.014909524894</v>
      </c>
      <c r="G24" s="127">
        <f t="shared" si="1"/>
        <v>16954.105114534195</v>
      </c>
      <c r="H24" s="127">
        <f t="shared" si="1"/>
        <v>20134.378649208171</v>
      </c>
      <c r="I24" s="127">
        <f t="shared" si="1"/>
        <v>17853.51579078583</v>
      </c>
      <c r="J24" s="127">
        <f t="shared" si="1"/>
        <v>16857.541373657816</v>
      </c>
      <c r="K24" s="127">
        <f t="shared" si="1"/>
        <v>15442.1052759416</v>
      </c>
      <c r="L24" s="127">
        <f t="shared" si="1"/>
        <v>17089.677195949447</v>
      </c>
      <c r="M24" s="127">
        <f t="shared" si="1"/>
        <v>15454.19667748758</v>
      </c>
      <c r="N24" s="127">
        <f t="shared" si="1"/>
        <v>190914.43639107779</v>
      </c>
    </row>
    <row r="25" spans="1:14" ht="15.6">
      <c r="A25" s="139" t="s">
        <v>78</v>
      </c>
      <c r="B25" s="127">
        <f>+B24+B11</f>
        <v>101450.65404893839</v>
      </c>
      <c r="C25" s="127">
        <f>+C24+C11</f>
        <v>103373.22868018913</v>
      </c>
      <c r="D25" s="127">
        <f>+D24+D11</f>
        <v>96354.436434161951</v>
      </c>
      <c r="E25" s="127">
        <f>+E24+E11</f>
        <v>98281.689173179329</v>
      </c>
      <c r="F25" s="127">
        <f>+F24+F11</f>
        <v>106575.4170462085</v>
      </c>
      <c r="G25" s="127">
        <f t="shared" ref="G25:N25" si="2">+G11+G24</f>
        <v>107465.75470590092</v>
      </c>
      <c r="H25" s="127">
        <f t="shared" si="2"/>
        <v>118884.75044656513</v>
      </c>
      <c r="I25" s="127">
        <f t="shared" si="2"/>
        <v>113222.83249196131</v>
      </c>
      <c r="J25" s="127">
        <f t="shared" si="2"/>
        <v>111616.37440974155</v>
      </c>
      <c r="K25" s="127">
        <f t="shared" si="2"/>
        <v>116878.10541994637</v>
      </c>
      <c r="L25" s="127">
        <f t="shared" si="2"/>
        <v>101586.6715243035</v>
      </c>
      <c r="M25" s="127">
        <f t="shared" si="2"/>
        <v>115813.23169474154</v>
      </c>
      <c r="N25" s="127">
        <f t="shared" si="2"/>
        <v>1291503.1460758378</v>
      </c>
    </row>
    <row r="26" spans="1:14" ht="15.6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291.91000000000003</v>
      </c>
      <c r="C27" s="125">
        <v>274.86973162199996</v>
      </c>
      <c r="D27" s="125">
        <v>237.5817002</v>
      </c>
      <c r="E27" s="125">
        <v>209.04999999999998</v>
      </c>
      <c r="F27" s="125">
        <v>212.30963979999999</v>
      </c>
      <c r="G27" s="125">
        <v>211.24</v>
      </c>
      <c r="H27" s="125">
        <v>266.16876809999997</v>
      </c>
      <c r="I27" s="125">
        <v>288.34000000000003</v>
      </c>
      <c r="J27" s="125">
        <v>299.28555799999998</v>
      </c>
      <c r="K27" s="125">
        <v>296.93741570000003</v>
      </c>
      <c r="L27" s="125">
        <v>300.44</v>
      </c>
      <c r="M27" s="125">
        <v>324.65000000000003</v>
      </c>
      <c r="N27" s="126">
        <f t="shared" ref="N27:N38" si="3">SUM(B27:M27)</f>
        <v>3212.7828134220003</v>
      </c>
    </row>
    <row r="28" spans="1:14">
      <c r="A28" s="154" t="s">
        <v>79</v>
      </c>
      <c r="B28" s="125">
        <v>9178.5559811000003</v>
      </c>
      <c r="C28" s="125">
        <v>8015.9818911955945</v>
      </c>
      <c r="D28" s="125">
        <v>8040.3486030605227</v>
      </c>
      <c r="E28" s="125">
        <v>8767.8095976050026</v>
      </c>
      <c r="F28" s="125">
        <v>8977.0216717764652</v>
      </c>
      <c r="G28" s="125">
        <v>7732.8427882778096</v>
      </c>
      <c r="H28" s="125">
        <v>4537.1863078541301</v>
      </c>
      <c r="I28" s="125">
        <v>5871.8797679043682</v>
      </c>
      <c r="J28" s="125">
        <v>7497.4297176292148</v>
      </c>
      <c r="K28" s="125">
        <v>6370.5083394168523</v>
      </c>
      <c r="L28" s="125">
        <v>8648.9042793549033</v>
      </c>
      <c r="M28" s="125">
        <v>9236.69562491119</v>
      </c>
      <c r="N28" s="126">
        <f t="shared" si="3"/>
        <v>92875.164570086054</v>
      </c>
    </row>
    <row r="29" spans="1:14">
      <c r="A29" s="153" t="s">
        <v>80</v>
      </c>
      <c r="B29" s="125">
        <v>1781.0434562549999</v>
      </c>
      <c r="C29" s="125">
        <v>2161.6759610639997</v>
      </c>
      <c r="D29" s="125">
        <v>2483.861464355</v>
      </c>
      <c r="E29" s="125">
        <v>2277.2341157848996</v>
      </c>
      <c r="F29" s="125">
        <v>2130.7901568387001</v>
      </c>
      <c r="G29" s="125">
        <v>1602.2532585919</v>
      </c>
      <c r="H29" s="125">
        <v>2423.4430028199999</v>
      </c>
      <c r="I29" s="125">
        <v>2883.1372182130003</v>
      </c>
      <c r="J29" s="125">
        <v>1533.5634041220001</v>
      </c>
      <c r="K29" s="125">
        <v>2359.2898681739998</v>
      </c>
      <c r="L29" s="125">
        <v>2371.1913102399999</v>
      </c>
      <c r="M29" s="125">
        <v>2848.1391069870001</v>
      </c>
      <c r="N29" s="126">
        <f t="shared" si="3"/>
        <v>26855.622323445503</v>
      </c>
    </row>
    <row r="30" spans="1:14">
      <c r="A30" s="153" t="s">
        <v>81</v>
      </c>
      <c r="B30" s="125">
        <v>3938.2295757000002</v>
      </c>
      <c r="C30" s="125">
        <v>3865.5426142369997</v>
      </c>
      <c r="D30" s="125">
        <v>4123.344741649672</v>
      </c>
      <c r="E30" s="125">
        <v>5068.7702687539995</v>
      </c>
      <c r="F30" s="125">
        <v>6868.1153362249988</v>
      </c>
      <c r="G30" s="125">
        <v>4034.9748977019999</v>
      </c>
      <c r="H30" s="125">
        <v>4059.8334502009998</v>
      </c>
      <c r="I30" s="125">
        <v>5343.4075663519998</v>
      </c>
      <c r="J30" s="125">
        <v>5185.3084684779997</v>
      </c>
      <c r="K30" s="125">
        <v>4816.7752584249993</v>
      </c>
      <c r="L30" s="125">
        <v>5413.2556422679991</v>
      </c>
      <c r="M30" s="125">
        <v>5243.9222066109996</v>
      </c>
      <c r="N30" s="126">
        <f t="shared" si="3"/>
        <v>57961.480026602665</v>
      </c>
    </row>
    <row r="31" spans="1:14">
      <c r="A31" s="136" t="s">
        <v>32</v>
      </c>
      <c r="B31" s="125">
        <v>9.9</v>
      </c>
      <c r="C31" s="125">
        <v>9.1855463999999998</v>
      </c>
      <c r="D31" s="125">
        <v>8.8818616000000006</v>
      </c>
      <c r="E31" s="125">
        <v>6.7700000000000005</v>
      </c>
      <c r="F31" s="125">
        <v>3.7493417999999998</v>
      </c>
      <c r="G31" s="125">
        <v>4.51</v>
      </c>
      <c r="H31" s="125">
        <v>5.8262266</v>
      </c>
      <c r="I31" s="125">
        <v>7.79</v>
      </c>
      <c r="J31" s="125">
        <v>6.3265414</v>
      </c>
      <c r="K31" s="125">
        <v>7.1211606000000005</v>
      </c>
      <c r="L31" s="125">
        <v>5.22</v>
      </c>
      <c r="M31" s="125">
        <v>7.07</v>
      </c>
      <c r="N31" s="126">
        <f t="shared" si="3"/>
        <v>82.350678399999993</v>
      </c>
    </row>
    <row r="32" spans="1:14">
      <c r="A32" s="135" t="s">
        <v>33</v>
      </c>
      <c r="B32" s="125">
        <v>11342.929382274999</v>
      </c>
      <c r="C32" s="125">
        <v>12882.903185122001</v>
      </c>
      <c r="D32" s="125">
        <v>11037.02957534788</v>
      </c>
      <c r="E32" s="125">
        <v>14998.164232103067</v>
      </c>
      <c r="F32" s="125">
        <v>19146.51398310468</v>
      </c>
      <c r="G32" s="125">
        <v>18226.411819659599</v>
      </c>
      <c r="H32" s="125">
        <v>15506.317134638759</v>
      </c>
      <c r="I32" s="125">
        <v>18672.068557080478</v>
      </c>
      <c r="J32" s="125">
        <v>17407.92377854844</v>
      </c>
      <c r="K32" s="125">
        <v>12489.133697961961</v>
      </c>
      <c r="L32" s="125">
        <v>15291.376937561285</v>
      </c>
      <c r="M32" s="125">
        <v>15279.623175316399</v>
      </c>
      <c r="N32" s="126">
        <f t="shared" si="3"/>
        <v>182280.39545871955</v>
      </c>
    </row>
    <row r="33" spans="1:14">
      <c r="A33" s="135" t="s">
        <v>43</v>
      </c>
      <c r="B33" s="125">
        <v>0.39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6">
        <f t="shared" si="3"/>
        <v>0.39</v>
      </c>
    </row>
    <row r="34" spans="1:14">
      <c r="A34" s="135" t="s">
        <v>44</v>
      </c>
      <c r="B34" s="125">
        <v>0.48464791779999999</v>
      </c>
      <c r="C34" s="125">
        <v>0.199200768</v>
      </c>
      <c r="D34" s="125">
        <v>4.5051391217000001</v>
      </c>
      <c r="E34" s="125">
        <v>1.3307801325999999</v>
      </c>
      <c r="F34" s="125">
        <v>14.371580117000001</v>
      </c>
      <c r="G34" s="125">
        <v>16.820390136999997</v>
      </c>
      <c r="H34" s="125">
        <v>9.6793304392999993</v>
      </c>
      <c r="I34" s="125">
        <v>10.828093881099999</v>
      </c>
      <c r="J34" s="125">
        <v>78.5406323622</v>
      </c>
      <c r="K34" s="125">
        <v>79.756770536299996</v>
      </c>
      <c r="L34" s="125">
        <v>10.2201117761</v>
      </c>
      <c r="M34" s="125">
        <v>26.830628474500003</v>
      </c>
      <c r="N34" s="126">
        <f t="shared" si="3"/>
        <v>253.5673056636</v>
      </c>
    </row>
    <row r="35" spans="1:14">
      <c r="A35" s="135" t="s">
        <v>35</v>
      </c>
      <c r="B35" s="125">
        <v>96.4994193</v>
      </c>
      <c r="C35" s="125">
        <v>274.29638930499999</v>
      </c>
      <c r="D35" s="125">
        <v>456.96910208969996</v>
      </c>
      <c r="E35" s="125">
        <v>522.51058565540006</v>
      </c>
      <c r="F35" s="125">
        <v>1081.9313537057001</v>
      </c>
      <c r="G35" s="125">
        <v>900.58322907969989</v>
      </c>
      <c r="H35" s="125">
        <v>524.25516592400004</v>
      </c>
      <c r="I35" s="125">
        <v>766.29106005099993</v>
      </c>
      <c r="J35" s="125">
        <v>717.38884612599998</v>
      </c>
      <c r="K35" s="125">
        <v>923.60421155899996</v>
      </c>
      <c r="L35" s="125">
        <v>500.33531569100001</v>
      </c>
      <c r="M35" s="125">
        <v>981.647399307</v>
      </c>
      <c r="N35" s="126">
        <f t="shared" si="3"/>
        <v>7746.3120777934992</v>
      </c>
    </row>
    <row r="36" spans="1:14">
      <c r="A36" s="135" t="s">
        <v>36</v>
      </c>
      <c r="B36" s="125">
        <v>0.27550720000000001</v>
      </c>
      <c r="C36" s="125">
        <v>0.32887830000000001</v>
      </c>
      <c r="D36" s="125">
        <v>0.19722629999999999</v>
      </c>
      <c r="E36" s="125">
        <v>12.3674</v>
      </c>
      <c r="F36" s="125">
        <v>7.0053807999999993</v>
      </c>
      <c r="G36" s="125">
        <v>1.2</v>
      </c>
      <c r="H36" s="125">
        <v>0</v>
      </c>
      <c r="I36" s="125">
        <v>0</v>
      </c>
      <c r="J36" s="125">
        <v>0</v>
      </c>
      <c r="K36" s="125">
        <v>6.2534999999999998</v>
      </c>
      <c r="L36" s="125">
        <v>6.2207000000000008</v>
      </c>
      <c r="M36" s="125">
        <v>0</v>
      </c>
      <c r="N36" s="126">
        <f t="shared" si="3"/>
        <v>33.848592599999996</v>
      </c>
    </row>
    <row r="37" spans="1:14">
      <c r="A37" s="135" t="s">
        <v>82</v>
      </c>
      <c r="B37" s="125">
        <v>9.9365498519999989</v>
      </c>
      <c r="C37" s="125">
        <v>13.145486383999998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f t="shared" si="3"/>
        <v>23.082036235999997</v>
      </c>
    </row>
    <row r="38" spans="1:14">
      <c r="A38" s="135" t="s">
        <v>83</v>
      </c>
      <c r="B38" s="125">
        <v>735.63736143200003</v>
      </c>
      <c r="C38" s="125">
        <v>1853.6689023050001</v>
      </c>
      <c r="D38" s="125">
        <v>1907.4815477820002</v>
      </c>
      <c r="E38" s="125">
        <v>1746.080779698</v>
      </c>
      <c r="F38" s="125">
        <v>2348.9995390730001</v>
      </c>
      <c r="G38" s="125">
        <v>2531.6186090216002</v>
      </c>
      <c r="H38" s="125">
        <v>2767.4869389224</v>
      </c>
      <c r="I38" s="125">
        <v>1854.7056491420999</v>
      </c>
      <c r="J38" s="125">
        <v>2611.0671946550001</v>
      </c>
      <c r="K38" s="125">
        <v>1359.5470337129998</v>
      </c>
      <c r="L38" s="125">
        <v>1486.3426641620001</v>
      </c>
      <c r="M38" s="125">
        <v>1625.6530695713607</v>
      </c>
      <c r="N38" s="126">
        <f t="shared" si="3"/>
        <v>22828.289289477456</v>
      </c>
    </row>
    <row r="39" spans="1:14" ht="15.6">
      <c r="A39" s="143" t="s">
        <v>84</v>
      </c>
      <c r="B39" s="127">
        <f t="shared" ref="B39:N39" si="4">SUM(B27:B38)</f>
        <v>27385.791881031797</v>
      </c>
      <c r="C39" s="127">
        <f t="shared" si="4"/>
        <v>29351.797786702591</v>
      </c>
      <c r="D39" s="127">
        <f t="shared" si="4"/>
        <v>28300.200961506474</v>
      </c>
      <c r="E39" s="127">
        <f t="shared" si="4"/>
        <v>33610.087759732967</v>
      </c>
      <c r="F39" s="127">
        <f t="shared" si="4"/>
        <v>40790.807983240549</v>
      </c>
      <c r="G39" s="127">
        <f t="shared" si="4"/>
        <v>35262.454992469611</v>
      </c>
      <c r="H39" s="127">
        <f t="shared" si="4"/>
        <v>30100.196325499594</v>
      </c>
      <c r="I39" s="127">
        <f t="shared" si="4"/>
        <v>35698.447912624055</v>
      </c>
      <c r="J39" s="127">
        <f t="shared" si="4"/>
        <v>35336.834141320855</v>
      </c>
      <c r="K39" s="127">
        <f t="shared" si="4"/>
        <v>28708.92725608611</v>
      </c>
      <c r="L39" s="127">
        <f t="shared" si="4"/>
        <v>34033.506961053288</v>
      </c>
      <c r="M39" s="127">
        <f t="shared" si="4"/>
        <v>35574.231211178449</v>
      </c>
      <c r="N39" s="127">
        <f t="shared" si="4"/>
        <v>394153.2851724464</v>
      </c>
    </row>
    <row r="40" spans="1:14" ht="15.6">
      <c r="A40" s="139" t="s">
        <v>47</v>
      </c>
      <c r="B40" s="127">
        <f t="shared" ref="B40:N40" si="5">+B25-B39</f>
        <v>74064.862167906598</v>
      </c>
      <c r="C40" s="127">
        <f t="shared" si="5"/>
        <v>74021.43089348654</v>
      </c>
      <c r="D40" s="127">
        <f t="shared" si="5"/>
        <v>68054.235472655477</v>
      </c>
      <c r="E40" s="127">
        <f t="shared" si="5"/>
        <v>64671.601413446362</v>
      </c>
      <c r="F40" s="127">
        <f t="shared" si="5"/>
        <v>65784.609062967953</v>
      </c>
      <c r="G40" s="127">
        <f t="shared" si="5"/>
        <v>72203.299713431305</v>
      </c>
      <c r="H40" s="127">
        <f t="shared" si="5"/>
        <v>88784.554121065536</v>
      </c>
      <c r="I40" s="127">
        <f t="shared" si="5"/>
        <v>77524.38457933726</v>
      </c>
      <c r="J40" s="127">
        <f t="shared" si="5"/>
        <v>76279.540268420693</v>
      </c>
      <c r="K40" s="127">
        <f t="shared" si="5"/>
        <v>88169.178163860255</v>
      </c>
      <c r="L40" s="127">
        <f t="shared" si="5"/>
        <v>67553.164563250204</v>
      </c>
      <c r="M40" s="127">
        <f t="shared" si="5"/>
        <v>80239.000483563083</v>
      </c>
      <c r="N40" s="127">
        <f t="shared" si="5"/>
        <v>897349.86090339138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 t="s">
        <v>120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6BAA-A91F-4702-B59C-81D0B68673F4}">
  <sheetPr>
    <pageSetUpPr fitToPage="1"/>
  </sheetPr>
  <dimension ref="A2:N51"/>
  <sheetViews>
    <sheetView zoomScale="70" zoomScaleNormal="70" workbookViewId="0">
      <selection sqref="A1:XFD1048576"/>
    </sheetView>
  </sheetViews>
  <sheetFormatPr defaultRowHeight="14.4"/>
  <cols>
    <col min="1" max="1" width="30.21875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58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73</v>
      </c>
      <c r="B11" s="125">
        <v>128800.06584155018</v>
      </c>
      <c r="C11" s="125">
        <v>119633.62181054099</v>
      </c>
      <c r="D11" s="125">
        <v>121897.63969956485</v>
      </c>
      <c r="E11" s="125">
        <v>128755.46490262874</v>
      </c>
      <c r="F11" s="125">
        <v>104567.31614182114</v>
      </c>
      <c r="G11" s="125">
        <v>95157.741525290738</v>
      </c>
      <c r="H11" s="125">
        <v>99194.385511237808</v>
      </c>
      <c r="I11" s="125">
        <v>100258.75918442282</v>
      </c>
      <c r="J11" s="125">
        <v>94253.237400611397</v>
      </c>
      <c r="K11" s="125">
        <v>92441.854830099124</v>
      </c>
      <c r="L11" s="125">
        <v>85798.258921224522</v>
      </c>
      <c r="M11" s="125">
        <v>89613.478577777831</v>
      </c>
      <c r="N11" s="126">
        <f>SUM(B11:M11)</f>
        <v>1260371.8243467701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11742.672247232804</v>
      </c>
      <c r="C13" s="125">
        <v>9255.4509678078812</v>
      </c>
      <c r="D13" s="125">
        <v>7620.4483035542544</v>
      </c>
      <c r="E13" s="125">
        <v>8397.3696571986948</v>
      </c>
      <c r="F13" s="125">
        <v>8569.8646196002192</v>
      </c>
      <c r="G13" s="125">
        <v>7569.740256420605</v>
      </c>
      <c r="H13" s="125">
        <v>6864.8739168871834</v>
      </c>
      <c r="I13" s="125">
        <v>9211.2181791365438</v>
      </c>
      <c r="J13" s="125">
        <v>9489.0788646328892</v>
      </c>
      <c r="K13" s="125">
        <v>8825.4002814885007</v>
      </c>
      <c r="L13" s="125">
        <v>10878.430968464912</v>
      </c>
      <c r="M13" s="125">
        <v>8766.619778192131</v>
      </c>
      <c r="N13" s="126">
        <f t="shared" ref="N13:N23" si="0">SUM(B13:M13)</f>
        <v>107191.16804061661</v>
      </c>
    </row>
    <row r="14" spans="1:14">
      <c r="A14" s="136" t="s">
        <v>29</v>
      </c>
      <c r="B14" s="125">
        <v>0</v>
      </c>
      <c r="C14" s="125">
        <v>314.45059559999999</v>
      </c>
      <c r="D14" s="125">
        <v>1620.7635287737048</v>
      </c>
      <c r="E14" s="125">
        <v>619.84080128862968</v>
      </c>
      <c r="F14" s="125">
        <v>0.13690740000000001</v>
      </c>
      <c r="G14" s="125">
        <v>1395.2888663219835</v>
      </c>
      <c r="H14" s="125">
        <v>2433.8629538500318</v>
      </c>
      <c r="I14" s="125">
        <v>1620.1603982408667</v>
      </c>
      <c r="J14" s="125">
        <v>841.67997008510122</v>
      </c>
      <c r="K14" s="125">
        <v>0.27136270000000001</v>
      </c>
      <c r="L14" s="125">
        <v>0</v>
      </c>
      <c r="M14" s="125">
        <v>0</v>
      </c>
      <c r="N14" s="126">
        <f t="shared" si="0"/>
        <v>8846.4553842603164</v>
      </c>
    </row>
    <row r="15" spans="1:14">
      <c r="A15" s="135" t="s">
        <v>30</v>
      </c>
      <c r="B15" s="125">
        <v>241.16155640693927</v>
      </c>
      <c r="C15" s="125">
        <v>260.22226879999999</v>
      </c>
      <c r="D15" s="125">
        <v>13.8681977</v>
      </c>
      <c r="E15" s="125">
        <v>924.0060652443741</v>
      </c>
      <c r="F15" s="125">
        <v>475.247839133323</v>
      </c>
      <c r="G15" s="125">
        <v>355.42525569124098</v>
      </c>
      <c r="H15" s="125">
        <v>636.94037275343999</v>
      </c>
      <c r="I15" s="125">
        <v>173.61043654513992</v>
      </c>
      <c r="J15" s="125">
        <v>388.0545023858906</v>
      </c>
      <c r="K15" s="125">
        <v>184.14577871546899</v>
      </c>
      <c r="L15" s="125">
        <v>687.09829004569292</v>
      </c>
      <c r="M15" s="125">
        <v>441.55077978299198</v>
      </c>
      <c r="N15" s="126">
        <f t="shared" si="0"/>
        <v>4781.3313432045015</v>
      </c>
    </row>
    <row r="16" spans="1:14">
      <c r="A16" s="135" t="s">
        <v>31</v>
      </c>
      <c r="B16" s="125">
        <v>0</v>
      </c>
      <c r="C16" s="125">
        <v>1.3424999999999999E-3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1.3424999999999999E-3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22.398762599999998</v>
      </c>
      <c r="C18" s="125">
        <v>102.7777177</v>
      </c>
      <c r="D18" s="125">
        <v>1530.4304413040443</v>
      </c>
      <c r="E18" s="125">
        <v>1432.4401845096302</v>
      </c>
      <c r="F18" s="125">
        <v>86.037710100000012</v>
      </c>
      <c r="G18" s="125">
        <v>14.5286481</v>
      </c>
      <c r="H18" s="125">
        <v>91.96575009999998</v>
      </c>
      <c r="I18" s="125">
        <v>66.538544399999992</v>
      </c>
      <c r="J18" s="125">
        <v>118.0504272</v>
      </c>
      <c r="K18" s="125">
        <v>45.498867499999996</v>
      </c>
      <c r="L18" s="125">
        <v>43.608898799999999</v>
      </c>
      <c r="M18" s="125">
        <v>29.765529899999997</v>
      </c>
      <c r="N18" s="126">
        <f t="shared" si="0"/>
        <v>3584.041482213674</v>
      </c>
    </row>
    <row r="19" spans="1:14">
      <c r="A19" s="135" t="s">
        <v>34</v>
      </c>
      <c r="B19" s="125">
        <v>1591.0748130468769</v>
      </c>
      <c r="C19" s="125">
        <v>1680.7704203280437</v>
      </c>
      <c r="D19" s="125">
        <v>1579.928014141002</v>
      </c>
      <c r="E19" s="125">
        <v>2086.7114794514951</v>
      </c>
      <c r="F19" s="125">
        <v>1616.9315867464402</v>
      </c>
      <c r="G19" s="125">
        <v>1282.3926035000004</v>
      </c>
      <c r="H19" s="125">
        <v>1887.5093722866475</v>
      </c>
      <c r="I19" s="125">
        <v>1420.5142739686253</v>
      </c>
      <c r="J19" s="125">
        <v>1204.4994348594319</v>
      </c>
      <c r="K19" s="125">
        <v>1183.352966893111</v>
      </c>
      <c r="L19" s="125">
        <v>1514.6666808505731</v>
      </c>
      <c r="M19" s="125">
        <v>1401.0158958692932</v>
      </c>
      <c r="N19" s="126">
        <f t="shared" si="0"/>
        <v>18449.367541941538</v>
      </c>
    </row>
    <row r="20" spans="1:14">
      <c r="A20" s="135" t="s">
        <v>35</v>
      </c>
      <c r="B20" s="125">
        <v>5016.0752875560938</v>
      </c>
      <c r="C20" s="125">
        <v>2519.2737246841152</v>
      </c>
      <c r="D20" s="125">
        <v>3067.6492610299551</v>
      </c>
      <c r="E20" s="125">
        <v>3545.6687557347582</v>
      </c>
      <c r="F20" s="125">
        <v>2952.61007367928</v>
      </c>
      <c r="G20" s="125">
        <v>2178.969339989651</v>
      </c>
      <c r="H20" s="125">
        <v>2472.8858547682498</v>
      </c>
      <c r="I20" s="125">
        <v>2037.898288967225</v>
      </c>
      <c r="J20" s="125">
        <v>2952.3115680838127</v>
      </c>
      <c r="K20" s="125">
        <v>2764.7976744316852</v>
      </c>
      <c r="L20" s="125">
        <v>1893.7300631388428</v>
      </c>
      <c r="M20" s="125">
        <v>2072.3759762216409</v>
      </c>
      <c r="N20" s="126">
        <f t="shared" si="0"/>
        <v>33474.24586828531</v>
      </c>
    </row>
    <row r="21" spans="1:14">
      <c r="A21" s="135" t="s">
        <v>36</v>
      </c>
      <c r="B21" s="125">
        <v>1047.5565343999999</v>
      </c>
      <c r="C21" s="125">
        <v>1020.9421413</v>
      </c>
      <c r="D21" s="125">
        <v>804.34877879999999</v>
      </c>
      <c r="E21" s="125">
        <v>451.78709219999996</v>
      </c>
      <c r="F21" s="125">
        <v>236.9131816</v>
      </c>
      <c r="G21" s="125">
        <v>394.69967650000001</v>
      </c>
      <c r="H21" s="125">
        <v>773.57192000000009</v>
      </c>
      <c r="I21" s="125">
        <v>1105.4384407845632</v>
      </c>
      <c r="J21" s="125">
        <v>1021.8654855</v>
      </c>
      <c r="K21" s="125">
        <v>914.54584929999999</v>
      </c>
      <c r="L21" s="125">
        <v>986.62271829999997</v>
      </c>
      <c r="M21" s="125">
        <v>1186.7844415000002</v>
      </c>
      <c r="N21" s="126">
        <f t="shared" si="0"/>
        <v>9945.0762601845636</v>
      </c>
    </row>
    <row r="22" spans="1:14">
      <c r="A22" s="135" t="s">
        <v>75</v>
      </c>
      <c r="B22" s="125">
        <v>1704.7948859000001</v>
      </c>
      <c r="C22" s="125">
        <v>1675.7071335999999</v>
      </c>
      <c r="D22" s="125">
        <v>1461.5899387999998</v>
      </c>
      <c r="E22" s="125">
        <v>1787.0968663999997</v>
      </c>
      <c r="F22" s="125">
        <v>1351.0164373000002</v>
      </c>
      <c r="G22" s="125">
        <v>1020.8874268999998</v>
      </c>
      <c r="H22" s="125">
        <v>1587.7222273</v>
      </c>
      <c r="I22" s="125">
        <v>1709.9420129</v>
      </c>
      <c r="J22" s="125">
        <v>971.62531609999996</v>
      </c>
      <c r="K22" s="125">
        <v>1356.0311656000001</v>
      </c>
      <c r="L22" s="125">
        <v>1351.3822379000001</v>
      </c>
      <c r="M22" s="125">
        <v>2179.5632885</v>
      </c>
      <c r="N22" s="126">
        <f t="shared" si="0"/>
        <v>18157.358937199999</v>
      </c>
    </row>
    <row r="23" spans="1:14">
      <c r="A23" s="135" t="s">
        <v>76</v>
      </c>
      <c r="B23" s="125">
        <v>1091.9774634221205</v>
      </c>
      <c r="C23" s="125">
        <v>1318.3055674054667</v>
      </c>
      <c r="D23" s="125">
        <v>765.33193275616975</v>
      </c>
      <c r="E23" s="125">
        <v>618.96919158416756</v>
      </c>
      <c r="F23" s="125">
        <v>1120.1187033895139</v>
      </c>
      <c r="G23" s="125">
        <v>646.20744328448666</v>
      </c>
      <c r="H23" s="125">
        <v>604.47946250035614</v>
      </c>
      <c r="I23" s="125">
        <v>673.1964419751198</v>
      </c>
      <c r="J23" s="125">
        <v>855.07457396648101</v>
      </c>
      <c r="K23" s="125">
        <v>1177.0664569112087</v>
      </c>
      <c r="L23" s="125">
        <v>589.70741381903485</v>
      </c>
      <c r="M23" s="125">
        <v>1964.5072478634606</v>
      </c>
      <c r="N23" s="126">
        <f t="shared" si="0"/>
        <v>11424.941898877585</v>
      </c>
    </row>
    <row r="24" spans="1:14" ht="15.6">
      <c r="A24" s="152" t="s">
        <v>77</v>
      </c>
      <c r="B24" s="127">
        <f t="shared" ref="B24:N24" si="1">SUM(B13:B23)</f>
        <v>22457.711550564833</v>
      </c>
      <c r="C24" s="127">
        <f t="shared" si="1"/>
        <v>18147.901879725508</v>
      </c>
      <c r="D24" s="127">
        <f t="shared" si="1"/>
        <v>18464.35839685913</v>
      </c>
      <c r="E24" s="127">
        <f t="shared" si="1"/>
        <v>19863.89009361175</v>
      </c>
      <c r="F24" s="127">
        <f t="shared" si="1"/>
        <v>16408.877058948776</v>
      </c>
      <c r="G24" s="127">
        <f t="shared" si="1"/>
        <v>14858.13951670797</v>
      </c>
      <c r="H24" s="127">
        <f t="shared" si="1"/>
        <v>17353.811830445909</v>
      </c>
      <c r="I24" s="127">
        <f t="shared" si="1"/>
        <v>18018.517016918082</v>
      </c>
      <c r="J24" s="127">
        <f t="shared" si="1"/>
        <v>17842.240142813607</v>
      </c>
      <c r="K24" s="127">
        <f t="shared" si="1"/>
        <v>16451.110403539977</v>
      </c>
      <c r="L24" s="127">
        <f t="shared" si="1"/>
        <v>17945.247271319055</v>
      </c>
      <c r="M24" s="127">
        <f t="shared" si="1"/>
        <v>18042.182937829519</v>
      </c>
      <c r="N24" s="127">
        <f t="shared" si="1"/>
        <v>215853.98809928409</v>
      </c>
    </row>
    <row r="25" spans="1:14" ht="15.6">
      <c r="A25" s="139" t="s">
        <v>78</v>
      </c>
      <c r="B25" s="127">
        <f>+B24+B11</f>
        <v>151257.77739211501</v>
      </c>
      <c r="C25" s="127">
        <f>+C24+C11</f>
        <v>137781.52369026651</v>
      </c>
      <c r="D25" s="127">
        <f>+D24+D11</f>
        <v>140361.99809642398</v>
      </c>
      <c r="E25" s="127">
        <f>+E24+E11</f>
        <v>148619.35499624049</v>
      </c>
      <c r="F25" s="127">
        <f>+F24+F11</f>
        <v>120976.19320076992</v>
      </c>
      <c r="G25" s="127">
        <f t="shared" ref="G25:N25" si="2">+G11+G24</f>
        <v>110015.88104199871</v>
      </c>
      <c r="H25" s="127">
        <f t="shared" si="2"/>
        <v>116548.19734168371</v>
      </c>
      <c r="I25" s="127">
        <f t="shared" si="2"/>
        <v>118277.27620134089</v>
      </c>
      <c r="J25" s="127">
        <f t="shared" si="2"/>
        <v>112095.477543425</v>
      </c>
      <c r="K25" s="127">
        <f t="shared" si="2"/>
        <v>108892.9652336391</v>
      </c>
      <c r="L25" s="127">
        <f t="shared" si="2"/>
        <v>103743.50619254357</v>
      </c>
      <c r="M25" s="127">
        <f t="shared" si="2"/>
        <v>107655.66151560735</v>
      </c>
      <c r="N25" s="127">
        <f t="shared" si="2"/>
        <v>1476225.8124460541</v>
      </c>
    </row>
    <row r="26" spans="1:14" ht="15.6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396.92389750000001</v>
      </c>
      <c r="C27" s="125">
        <v>418.9701402</v>
      </c>
      <c r="D27" s="125">
        <v>413.1371891</v>
      </c>
      <c r="E27" s="125">
        <v>312.20178030000005</v>
      </c>
      <c r="F27" s="125">
        <v>287.65890380000002</v>
      </c>
      <c r="G27" s="125">
        <v>270.1505282</v>
      </c>
      <c r="H27" s="125">
        <v>278.24232439999997</v>
      </c>
      <c r="I27" s="125">
        <v>254.63031950000001</v>
      </c>
      <c r="J27" s="125">
        <v>276.8341805</v>
      </c>
      <c r="K27" s="125">
        <v>315.53336539999998</v>
      </c>
      <c r="L27" s="125">
        <v>267.80112389999999</v>
      </c>
      <c r="M27" s="125">
        <v>399.07843170000001</v>
      </c>
      <c r="N27" s="126">
        <f t="shared" ref="N27:N38" si="3">SUM(B27:M27)</f>
        <v>3891.1621845</v>
      </c>
    </row>
    <row r="28" spans="1:14">
      <c r="A28" s="154" t="s">
        <v>79</v>
      </c>
      <c r="B28" s="125">
        <v>12030.341100920748</v>
      </c>
      <c r="C28" s="125">
        <v>11527.74588958881</v>
      </c>
      <c r="D28" s="125">
        <v>12351.79043904</v>
      </c>
      <c r="E28" s="125">
        <v>9095.5541972459996</v>
      </c>
      <c r="F28" s="125">
        <v>7325.3684196780005</v>
      </c>
      <c r="G28" s="125">
        <v>4580.6618445410004</v>
      </c>
      <c r="H28" s="125">
        <v>3312.6717108289999</v>
      </c>
      <c r="I28" s="125">
        <v>5736.1601451380002</v>
      </c>
      <c r="J28" s="125">
        <v>8138.8675803690003</v>
      </c>
      <c r="K28" s="125">
        <v>8424.6507415779997</v>
      </c>
      <c r="L28" s="125">
        <v>9774.353902513998</v>
      </c>
      <c r="M28" s="125">
        <v>10501.446971342</v>
      </c>
      <c r="N28" s="126">
        <f t="shared" si="3"/>
        <v>102799.61294278456</v>
      </c>
    </row>
    <row r="29" spans="1:14">
      <c r="A29" s="153" t="s">
        <v>80</v>
      </c>
      <c r="B29" s="125">
        <v>4217.7985587535659</v>
      </c>
      <c r="C29" s="125">
        <v>3643.5417030712651</v>
      </c>
      <c r="D29" s="125">
        <v>5154.5868891073796</v>
      </c>
      <c r="E29" s="125">
        <v>2168.2852138066</v>
      </c>
      <c r="F29" s="125">
        <v>2274.9054244165541</v>
      </c>
      <c r="G29" s="125">
        <v>2331.0189269622851</v>
      </c>
      <c r="H29" s="125">
        <v>2009.0469272956318</v>
      </c>
      <c r="I29" s="125">
        <v>2335.9553956185</v>
      </c>
      <c r="J29" s="125">
        <v>2245.7181178271949</v>
      </c>
      <c r="K29" s="125">
        <v>1812.0029767942419</v>
      </c>
      <c r="L29" s="125">
        <v>2342.9942445083288</v>
      </c>
      <c r="M29" s="125">
        <v>2820.7207010590964</v>
      </c>
      <c r="N29" s="126">
        <f t="shared" si="3"/>
        <v>33356.575079220645</v>
      </c>
    </row>
    <row r="30" spans="1:14">
      <c r="A30" s="153" t="s">
        <v>81</v>
      </c>
      <c r="B30" s="125">
        <v>2889.1223348459998</v>
      </c>
      <c r="C30" s="125">
        <v>4073.1043929699999</v>
      </c>
      <c r="D30" s="125">
        <v>6051.4932892099996</v>
      </c>
      <c r="E30" s="125">
        <v>5085.6447398589989</v>
      </c>
      <c r="F30" s="125">
        <v>6365.5961996039996</v>
      </c>
      <c r="G30" s="125">
        <v>5317.8386674520007</v>
      </c>
      <c r="H30" s="125">
        <v>5347.4238062479999</v>
      </c>
      <c r="I30" s="125">
        <v>4880.0982012269997</v>
      </c>
      <c r="J30" s="125">
        <v>4543.6760944530006</v>
      </c>
      <c r="K30" s="125">
        <v>4429.2606184879996</v>
      </c>
      <c r="L30" s="125">
        <v>4604.4053523439998</v>
      </c>
      <c r="M30" s="125">
        <v>5010.4127537039985</v>
      </c>
      <c r="N30" s="126">
        <f t="shared" si="3"/>
        <v>58598.076450404995</v>
      </c>
    </row>
    <row r="31" spans="1:14">
      <c r="A31" s="136" t="s">
        <v>32</v>
      </c>
      <c r="B31" s="125">
        <v>17.4011253</v>
      </c>
      <c r="C31" s="125">
        <v>6.3677977000000006</v>
      </c>
      <c r="D31" s="125">
        <v>12.2930587</v>
      </c>
      <c r="E31" s="125">
        <v>10.858749400000001</v>
      </c>
      <c r="F31" s="125">
        <v>4.5881730000000003</v>
      </c>
      <c r="G31" s="125">
        <v>7.4526338000000001</v>
      </c>
      <c r="H31" s="125">
        <v>6.4208078000000004</v>
      </c>
      <c r="I31" s="125">
        <v>8.0317759999999989</v>
      </c>
      <c r="J31" s="125">
        <v>8.2406515999999996</v>
      </c>
      <c r="K31" s="125">
        <v>7.3006848</v>
      </c>
      <c r="L31" s="125">
        <v>4.5058236999999997</v>
      </c>
      <c r="M31" s="125">
        <v>7.0197048999999998</v>
      </c>
      <c r="N31" s="126">
        <f t="shared" si="3"/>
        <v>100.48098669999997</v>
      </c>
    </row>
    <row r="32" spans="1:14">
      <c r="A32" s="135" t="s">
        <v>33</v>
      </c>
      <c r="B32" s="125">
        <v>22851.559414085554</v>
      </c>
      <c r="C32" s="125">
        <v>27541.927201186285</v>
      </c>
      <c r="D32" s="125">
        <v>24876.919773491922</v>
      </c>
      <c r="E32" s="125">
        <v>19133.375825632</v>
      </c>
      <c r="F32" s="125">
        <v>19619.724952914763</v>
      </c>
      <c r="G32" s="125">
        <v>21040.053990274082</v>
      </c>
      <c r="H32" s="125">
        <v>17901.670569250917</v>
      </c>
      <c r="I32" s="125">
        <v>15873.609370051907</v>
      </c>
      <c r="J32" s="125">
        <v>17381.5453611302</v>
      </c>
      <c r="K32" s="125">
        <v>14375.31935498689</v>
      </c>
      <c r="L32" s="125">
        <v>14676.246378680597</v>
      </c>
      <c r="M32" s="125">
        <v>15541.504003071561</v>
      </c>
      <c r="N32" s="126">
        <f t="shared" si="3"/>
        <v>230813.45619475667</v>
      </c>
    </row>
    <row r="33" spans="1:14">
      <c r="A33" s="135" t="s">
        <v>43</v>
      </c>
      <c r="B33" s="125">
        <v>0.78996</v>
      </c>
      <c r="C33" s="125">
        <v>1.03938</v>
      </c>
      <c r="D33" s="125">
        <v>0.86812</v>
      </c>
      <c r="E33" s="125">
        <v>1.183684</v>
      </c>
      <c r="F33" s="125">
        <v>0.74283200000000005</v>
      </c>
      <c r="G33" s="125">
        <v>1.004124</v>
      </c>
      <c r="H33" s="125">
        <v>1.2649239999999999</v>
      </c>
      <c r="I33" s="125">
        <v>1.2001759999999999</v>
      </c>
      <c r="J33" s="125">
        <v>1.5157560000000001</v>
      </c>
      <c r="K33" s="125">
        <v>0.83520000000000005</v>
      </c>
      <c r="L33" s="125">
        <v>1.1472800000000001</v>
      </c>
      <c r="M33" s="125">
        <v>1.2322200000000001</v>
      </c>
      <c r="N33" s="126">
        <f t="shared" si="3"/>
        <v>12.823656</v>
      </c>
    </row>
    <row r="34" spans="1:14">
      <c r="A34" s="135" t="s">
        <v>44</v>
      </c>
      <c r="B34" s="125">
        <v>34.470289548819999</v>
      </c>
      <c r="C34" s="125">
        <v>6.3493150374111513</v>
      </c>
      <c r="D34" s="125">
        <v>16.673983097920001</v>
      </c>
      <c r="E34" s="125">
        <v>13.010111349359999</v>
      </c>
      <c r="F34" s="125">
        <v>8.0334882155000003</v>
      </c>
      <c r="G34" s="125">
        <v>13.616912786459997</v>
      </c>
      <c r="H34" s="125">
        <v>7.8942672958799998</v>
      </c>
      <c r="I34" s="125">
        <v>11.47833282815</v>
      </c>
      <c r="J34" s="125">
        <v>10.09778787866</v>
      </c>
      <c r="K34" s="125">
        <v>10.365421692329997</v>
      </c>
      <c r="L34" s="125">
        <v>6.7416974229999997</v>
      </c>
      <c r="M34" s="125">
        <v>66.143375673159994</v>
      </c>
      <c r="N34" s="126">
        <f t="shared" si="3"/>
        <v>204.87498282665115</v>
      </c>
    </row>
    <row r="35" spans="1:14">
      <c r="A35" s="135" t="s">
        <v>35</v>
      </c>
      <c r="B35" s="125">
        <v>261.25676810800002</v>
      </c>
      <c r="C35" s="125">
        <v>460.71080756100002</v>
      </c>
      <c r="D35" s="125">
        <v>612.44255720000001</v>
      </c>
      <c r="E35" s="125">
        <v>722.88597599999991</v>
      </c>
      <c r="F35" s="125">
        <v>1046.9749008000001</v>
      </c>
      <c r="G35" s="125">
        <v>546.31845080000005</v>
      </c>
      <c r="H35" s="125">
        <v>968.49736767660465</v>
      </c>
      <c r="I35" s="125">
        <v>720.73024550000002</v>
      </c>
      <c r="J35" s="125">
        <v>925.50902689999998</v>
      </c>
      <c r="K35" s="125">
        <v>685.22129152887328</v>
      </c>
      <c r="L35" s="125">
        <v>324.53805690000002</v>
      </c>
      <c r="M35" s="125">
        <v>559.10474279999994</v>
      </c>
      <c r="N35" s="126">
        <f t="shared" si="3"/>
        <v>7834.1901917744772</v>
      </c>
    </row>
    <row r="36" spans="1:14">
      <c r="A36" s="135" t="s">
        <v>36</v>
      </c>
      <c r="B36" s="125">
        <v>0.1164737</v>
      </c>
      <c r="C36" s="125">
        <v>0.77783210000000003</v>
      </c>
      <c r="D36" s="125">
        <v>5.6692851999999991</v>
      </c>
      <c r="E36" s="125">
        <v>0.24597769999999999</v>
      </c>
      <c r="F36" s="125">
        <v>9.9914199999999995E-2</v>
      </c>
      <c r="G36" s="125">
        <v>10.2423485</v>
      </c>
      <c r="H36" s="125">
        <v>10.962852000000002</v>
      </c>
      <c r="I36" s="125">
        <v>0.48328930000000003</v>
      </c>
      <c r="J36" s="125">
        <v>0.44958350000000002</v>
      </c>
      <c r="K36" s="125">
        <v>0.20459869999999999</v>
      </c>
      <c r="L36" s="125">
        <v>1.3071378</v>
      </c>
      <c r="M36" s="125">
        <v>11.852975300000001</v>
      </c>
      <c r="N36" s="126">
        <f t="shared" si="3"/>
        <v>42.412267999999997</v>
      </c>
    </row>
    <row r="37" spans="1:14">
      <c r="A37" s="135" t="s">
        <v>82</v>
      </c>
      <c r="B37" s="125">
        <v>15.541077893999999</v>
      </c>
      <c r="C37" s="125">
        <v>124.0929989971</v>
      </c>
      <c r="D37" s="125">
        <v>129.88166800600001</v>
      </c>
      <c r="E37" s="125">
        <v>35.265886637999998</v>
      </c>
      <c r="F37" s="125">
        <v>32.755973949000001</v>
      </c>
      <c r="G37" s="125">
        <v>13.80212856</v>
      </c>
      <c r="H37" s="125">
        <v>0</v>
      </c>
      <c r="I37" s="125">
        <v>0</v>
      </c>
      <c r="J37" s="125">
        <v>0</v>
      </c>
      <c r="K37" s="125">
        <v>0</v>
      </c>
      <c r="L37" s="125">
        <v>24.489539271999998</v>
      </c>
      <c r="M37" s="125">
        <v>272.241742402</v>
      </c>
      <c r="N37" s="126">
        <f t="shared" si="3"/>
        <v>648.07101571810006</v>
      </c>
    </row>
    <row r="38" spans="1:14">
      <c r="A38" s="135" t="s">
        <v>83</v>
      </c>
      <c r="B38" s="125">
        <v>1788.2916870606</v>
      </c>
      <c r="C38" s="125">
        <v>2177.1992574399574</v>
      </c>
      <c r="D38" s="125">
        <v>1907.08537118616</v>
      </c>
      <c r="E38" s="125">
        <v>1515.66438281</v>
      </c>
      <c r="F38" s="125">
        <v>1722.7040566129997</v>
      </c>
      <c r="G38" s="125">
        <v>1225.1679954159999</v>
      </c>
      <c r="H38" s="125">
        <v>852.01870689840007</v>
      </c>
      <c r="I38" s="125">
        <v>1278.5135650319498</v>
      </c>
      <c r="J38" s="125">
        <v>3372.8310189159001</v>
      </c>
      <c r="K38" s="125">
        <v>1201.6122997030202</v>
      </c>
      <c r="L38" s="125">
        <v>1738.235365288094</v>
      </c>
      <c r="M38" s="125">
        <v>1647.6068469559214</v>
      </c>
      <c r="N38" s="126">
        <f t="shared" si="3"/>
        <v>20426.930553319005</v>
      </c>
    </row>
    <row r="39" spans="1:14" ht="15.6">
      <c r="A39" s="143" t="s">
        <v>84</v>
      </c>
      <c r="B39" s="127">
        <f t="shared" ref="B39:N39" si="4">SUM(B27:B38)</f>
        <v>44503.612687717294</v>
      </c>
      <c r="C39" s="127">
        <f t="shared" si="4"/>
        <v>49981.826715851828</v>
      </c>
      <c r="D39" s="127">
        <f t="shared" si="4"/>
        <v>51532.84162333938</v>
      </c>
      <c r="E39" s="127">
        <f t="shared" si="4"/>
        <v>38094.176524740949</v>
      </c>
      <c r="F39" s="127">
        <f t="shared" si="4"/>
        <v>38689.153239190826</v>
      </c>
      <c r="G39" s="127">
        <f t="shared" si="4"/>
        <v>35357.328551291823</v>
      </c>
      <c r="H39" s="127">
        <f t="shared" si="4"/>
        <v>30696.114263694435</v>
      </c>
      <c r="I39" s="127">
        <f t="shared" si="4"/>
        <v>31100.890816195501</v>
      </c>
      <c r="J39" s="127">
        <f t="shared" si="4"/>
        <v>36905.285159073959</v>
      </c>
      <c r="K39" s="127">
        <f t="shared" si="4"/>
        <v>31262.306553671358</v>
      </c>
      <c r="L39" s="127">
        <f t="shared" si="4"/>
        <v>33766.765902330015</v>
      </c>
      <c r="M39" s="127">
        <f t="shared" si="4"/>
        <v>36838.364468907734</v>
      </c>
      <c r="N39" s="127">
        <f t="shared" si="4"/>
        <v>458728.6665060051</v>
      </c>
    </row>
    <row r="40" spans="1:14" ht="15.6">
      <c r="A40" s="139" t="s">
        <v>47</v>
      </c>
      <c r="B40" s="127">
        <f t="shared" ref="B40:N40" si="5">+B25-B39</f>
        <v>106754.16470439771</v>
      </c>
      <c r="C40" s="127">
        <f t="shared" si="5"/>
        <v>87799.696974414677</v>
      </c>
      <c r="D40" s="127">
        <f t="shared" si="5"/>
        <v>88829.1564730846</v>
      </c>
      <c r="E40" s="127">
        <f t="shared" si="5"/>
        <v>110525.17847149954</v>
      </c>
      <c r="F40" s="127">
        <f t="shared" si="5"/>
        <v>82287.039961579096</v>
      </c>
      <c r="G40" s="127">
        <f t="shared" si="5"/>
        <v>74658.55249070689</v>
      </c>
      <c r="H40" s="127">
        <f t="shared" si="5"/>
        <v>85852.083077989286</v>
      </c>
      <c r="I40" s="127">
        <f t="shared" si="5"/>
        <v>87176.38538514539</v>
      </c>
      <c r="J40" s="127">
        <f t="shared" si="5"/>
        <v>75190.192384351045</v>
      </c>
      <c r="K40" s="127">
        <f t="shared" si="5"/>
        <v>77630.658679967746</v>
      </c>
      <c r="L40" s="127">
        <f t="shared" si="5"/>
        <v>69976.740290213551</v>
      </c>
      <c r="M40" s="127">
        <f t="shared" si="5"/>
        <v>70817.297046699619</v>
      </c>
      <c r="N40" s="127">
        <f t="shared" si="5"/>
        <v>1017497.145940049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51"/>
  <sheetViews>
    <sheetView tabSelected="1" zoomScale="70" zoomScaleNormal="70" workbookViewId="0">
      <selection activeCell="N25" sqref="N25"/>
    </sheetView>
  </sheetViews>
  <sheetFormatPr defaultRowHeight="14.4"/>
  <cols>
    <col min="1" max="1" width="30.21875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87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73</v>
      </c>
      <c r="B11" s="125">
        <v>63309.498622749867</v>
      </c>
      <c r="C11" s="125">
        <v>60800.383481587211</v>
      </c>
      <c r="D11" s="125">
        <v>61073.298999169296</v>
      </c>
      <c r="E11" s="125">
        <v>59460.950438057756</v>
      </c>
      <c r="F11" s="125">
        <v>67310.659830633638</v>
      </c>
      <c r="G11" s="125">
        <v>69109.876194440018</v>
      </c>
      <c r="H11" s="125">
        <v>72054.19693085934</v>
      </c>
      <c r="I11" s="125">
        <v>79009.388695268004</v>
      </c>
      <c r="J11" s="125">
        <v>81771.141778992853</v>
      </c>
      <c r="K11" s="125">
        <v>86692.515382787504</v>
      </c>
      <c r="L11" s="125">
        <v>87441.416368947481</v>
      </c>
      <c r="M11" s="125">
        <v>113228.86524779514</v>
      </c>
      <c r="N11" s="126">
        <f>SUM(B11:M11)</f>
        <v>901262.19197128818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4331.0805045535817</v>
      </c>
      <c r="C13" s="125">
        <v>3901.8497085357071</v>
      </c>
      <c r="D13" s="125">
        <v>5595.704520158647</v>
      </c>
      <c r="E13" s="125">
        <v>6495.7335331540489</v>
      </c>
      <c r="F13" s="125">
        <v>8248.4288123209008</v>
      </c>
      <c r="G13" s="125">
        <v>7704.7650736206797</v>
      </c>
      <c r="H13" s="125">
        <v>9772.1868439781229</v>
      </c>
      <c r="I13" s="125">
        <v>10281.785349314856</v>
      </c>
      <c r="J13" s="125">
        <v>9846.5423623025563</v>
      </c>
      <c r="K13" s="125">
        <v>7748.1723591628743</v>
      </c>
      <c r="L13" s="125">
        <v>7419.0823997762782</v>
      </c>
      <c r="M13" s="125">
        <v>10123.066217309477</v>
      </c>
      <c r="N13" s="126">
        <f t="shared" ref="N13:N23" si="0">SUM(B13:M13)</f>
        <v>91468.397684187716</v>
      </c>
    </row>
    <row r="14" spans="1:14">
      <c r="A14" s="136" t="s">
        <v>29</v>
      </c>
      <c r="B14" s="125">
        <v>349.4550366345606</v>
      </c>
      <c r="C14" s="125">
        <v>0</v>
      </c>
      <c r="D14" s="125">
        <v>0</v>
      </c>
      <c r="E14" s="125">
        <v>0.14789540000000001</v>
      </c>
      <c r="F14" s="125">
        <v>0</v>
      </c>
      <c r="G14" s="125">
        <v>592.97964412445003</v>
      </c>
      <c r="H14" s="125">
        <v>2753.5997885095185</v>
      </c>
      <c r="I14" s="125">
        <v>198.40835123955645</v>
      </c>
      <c r="J14" s="125">
        <v>0.13733629999999999</v>
      </c>
      <c r="K14" s="125">
        <v>0</v>
      </c>
      <c r="L14" s="125">
        <v>7.4936600000000006E-2</v>
      </c>
      <c r="M14" s="125">
        <v>0</v>
      </c>
      <c r="N14" s="126">
        <f t="shared" si="0"/>
        <v>3894.802988808085</v>
      </c>
    </row>
    <row r="15" spans="1:14">
      <c r="A15" s="135" t="s">
        <v>30</v>
      </c>
      <c r="B15" s="125">
        <v>169.3745448352459</v>
      </c>
      <c r="C15" s="125">
        <v>179.870949</v>
      </c>
      <c r="D15" s="125">
        <v>184.24156441702931</v>
      </c>
      <c r="E15" s="125">
        <v>0</v>
      </c>
      <c r="F15" s="125">
        <v>0</v>
      </c>
      <c r="G15" s="125">
        <v>0</v>
      </c>
      <c r="H15" s="125">
        <v>0</v>
      </c>
      <c r="I15" s="125">
        <v>121.39173630000001</v>
      </c>
      <c r="J15" s="125">
        <v>0</v>
      </c>
      <c r="K15" s="125">
        <v>0</v>
      </c>
      <c r="L15" s="125">
        <v>0</v>
      </c>
      <c r="M15" s="125">
        <v>843.91668989999994</v>
      </c>
      <c r="N15" s="126">
        <f t="shared" si="0"/>
        <v>1498.7954844522751</v>
      </c>
    </row>
    <row r="16" spans="1:14">
      <c r="A16" s="135" t="s">
        <v>31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0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10.8569897</v>
      </c>
      <c r="C18" s="125">
        <v>19.542610300000003</v>
      </c>
      <c r="D18" s="125">
        <v>6.5960564000000002</v>
      </c>
      <c r="E18" s="125">
        <v>4.8623181000000004</v>
      </c>
      <c r="F18" s="125">
        <v>20.7515882</v>
      </c>
      <c r="G18" s="125">
        <v>21.584827699999998</v>
      </c>
      <c r="H18" s="125">
        <v>10.921708600000001</v>
      </c>
      <c r="I18" s="125">
        <v>35.7928821</v>
      </c>
      <c r="J18" s="125">
        <v>30.897298999999997</v>
      </c>
      <c r="K18" s="125">
        <v>17.471872600000001</v>
      </c>
      <c r="L18" s="125">
        <v>35.573634900000002</v>
      </c>
      <c r="M18" s="125">
        <v>38.134251599999999</v>
      </c>
      <c r="N18" s="126">
        <f t="shared" si="0"/>
        <v>252.98603920000002</v>
      </c>
    </row>
    <row r="19" spans="1:14">
      <c r="A19" s="135" t="s">
        <v>34</v>
      </c>
      <c r="B19" s="125">
        <v>1866.1582330269998</v>
      </c>
      <c r="C19" s="125">
        <v>1665.0693524753249</v>
      </c>
      <c r="D19" s="125">
        <v>1332.6023745</v>
      </c>
      <c r="E19" s="125">
        <v>1368.84348327055</v>
      </c>
      <c r="F19" s="125">
        <v>1584.2582096367328</v>
      </c>
      <c r="G19" s="125">
        <v>1559.2016386314169</v>
      </c>
      <c r="H19" s="125">
        <v>2181.2363866461196</v>
      </c>
      <c r="I19" s="125">
        <v>1442.3871379244001</v>
      </c>
      <c r="J19" s="125">
        <v>2130.4848044455671</v>
      </c>
      <c r="K19" s="125">
        <v>1053.875039</v>
      </c>
      <c r="L19" s="125">
        <v>1459.0109165000001</v>
      </c>
      <c r="M19" s="125">
        <v>2061.1262651000002</v>
      </c>
      <c r="N19" s="126">
        <f t="shared" si="0"/>
        <v>19704.253841157111</v>
      </c>
    </row>
    <row r="20" spans="1:14">
      <c r="A20" s="135" t="s">
        <v>35</v>
      </c>
      <c r="B20" s="125">
        <v>2288.4191319281085</v>
      </c>
      <c r="C20" s="125">
        <v>1770.472859400174</v>
      </c>
      <c r="D20" s="125">
        <v>1770.7152182333036</v>
      </c>
      <c r="E20" s="125">
        <v>3191.2333356598238</v>
      </c>
      <c r="F20" s="125">
        <v>2269.8730316273113</v>
      </c>
      <c r="G20" s="125">
        <v>1392.653815630355</v>
      </c>
      <c r="H20" s="125">
        <v>2786.0343695399292</v>
      </c>
      <c r="I20" s="125">
        <v>2071.8881447993331</v>
      </c>
      <c r="J20" s="125">
        <v>3041.794156568681</v>
      </c>
      <c r="K20" s="125">
        <v>2976.1114047939245</v>
      </c>
      <c r="L20" s="125">
        <v>3784.2554105473382</v>
      </c>
      <c r="M20" s="125">
        <v>5471.3310131703438</v>
      </c>
      <c r="N20" s="126">
        <f t="shared" si="0"/>
        <v>32814.78189189863</v>
      </c>
    </row>
    <row r="21" spans="1:14">
      <c r="A21" s="135" t="s">
        <v>36</v>
      </c>
      <c r="B21" s="125">
        <v>844.60629867400007</v>
      </c>
      <c r="C21" s="125">
        <v>680.32935089999989</v>
      </c>
      <c r="D21" s="125">
        <v>537.62193709999997</v>
      </c>
      <c r="E21" s="125">
        <v>406.94049250000006</v>
      </c>
      <c r="F21" s="125">
        <v>303.7964078</v>
      </c>
      <c r="G21" s="125">
        <v>405.42638069999998</v>
      </c>
      <c r="H21" s="125">
        <v>524.57537400000001</v>
      </c>
      <c r="I21" s="125">
        <v>635.58945960000005</v>
      </c>
      <c r="J21" s="125">
        <v>838.66889880000008</v>
      </c>
      <c r="K21" s="125">
        <v>738.91371020000008</v>
      </c>
      <c r="L21" s="125">
        <v>744.02557439999998</v>
      </c>
      <c r="M21" s="125">
        <v>1017.5288219</v>
      </c>
      <c r="N21" s="126">
        <f t="shared" si="0"/>
        <v>7678.022706574</v>
      </c>
    </row>
    <row r="22" spans="1:14">
      <c r="A22" s="135" t="s">
        <v>75</v>
      </c>
      <c r="B22" s="125">
        <v>62.365735700000002</v>
      </c>
      <c r="C22" s="125">
        <v>347.47160120000001</v>
      </c>
      <c r="D22" s="125">
        <v>352.19205570000003</v>
      </c>
      <c r="E22" s="125">
        <v>618.59161559999995</v>
      </c>
      <c r="F22" s="125">
        <v>299.97308129999999</v>
      </c>
      <c r="G22" s="125">
        <v>360.67321450000003</v>
      </c>
      <c r="H22" s="125">
        <v>595.86901400000011</v>
      </c>
      <c r="I22" s="125">
        <v>717.38930750000009</v>
      </c>
      <c r="J22" s="125">
        <v>1775.9366044999997</v>
      </c>
      <c r="K22" s="125">
        <v>1478.84619</v>
      </c>
      <c r="L22" s="125">
        <v>866.01488240000003</v>
      </c>
      <c r="M22" s="125">
        <v>727.93527269999993</v>
      </c>
      <c r="N22" s="126">
        <f t="shared" si="0"/>
        <v>8203.2585750999988</v>
      </c>
    </row>
    <row r="23" spans="1:14">
      <c r="A23" s="135" t="s">
        <v>76</v>
      </c>
      <c r="B23" s="125">
        <v>975.83005848740117</v>
      </c>
      <c r="C23" s="125">
        <v>681.40746086502554</v>
      </c>
      <c r="D23" s="125">
        <v>826.37618810959998</v>
      </c>
      <c r="E23" s="125">
        <v>1313.1363583684201</v>
      </c>
      <c r="F23" s="125">
        <v>945.27455147540536</v>
      </c>
      <c r="G23" s="125">
        <v>1888.0131172297019</v>
      </c>
      <c r="H23" s="125">
        <v>792.89357942084951</v>
      </c>
      <c r="I23" s="125">
        <v>591.43079914600003</v>
      </c>
      <c r="J23" s="125">
        <v>944.92476746126067</v>
      </c>
      <c r="K23" s="125">
        <v>1122.3829191537041</v>
      </c>
      <c r="L23" s="125">
        <v>568.2339096431499</v>
      </c>
      <c r="M23" s="125">
        <v>669.57355550250008</v>
      </c>
      <c r="N23" s="126">
        <f t="shared" si="0"/>
        <v>11319.477264863019</v>
      </c>
    </row>
    <row r="24" spans="1:14" ht="15.6">
      <c r="A24" s="152" t="s">
        <v>77</v>
      </c>
      <c r="B24" s="127">
        <f t="shared" ref="B24:N24" si="1">SUM(B13:B23)</f>
        <v>10898.146533539897</v>
      </c>
      <c r="C24" s="127">
        <f t="shared" si="1"/>
        <v>9246.0138926762338</v>
      </c>
      <c r="D24" s="127">
        <f t="shared" si="1"/>
        <v>10606.049914618579</v>
      </c>
      <c r="E24" s="127">
        <f t="shared" si="1"/>
        <v>13399.489032052843</v>
      </c>
      <c r="F24" s="127">
        <f t="shared" si="1"/>
        <v>13672.355682360352</v>
      </c>
      <c r="G24" s="127">
        <f t="shared" si="1"/>
        <v>13925.297712136608</v>
      </c>
      <c r="H24" s="127">
        <f t="shared" si="1"/>
        <v>19417.31706469454</v>
      </c>
      <c r="I24" s="127">
        <f t="shared" si="1"/>
        <v>16096.063167924145</v>
      </c>
      <c r="J24" s="127">
        <f t="shared" si="1"/>
        <v>18609.386229378066</v>
      </c>
      <c r="K24" s="127">
        <f t="shared" si="1"/>
        <v>15135.773494910503</v>
      </c>
      <c r="L24" s="127">
        <f t="shared" si="1"/>
        <v>14876.271664766766</v>
      </c>
      <c r="M24" s="127">
        <f t="shared" si="1"/>
        <v>20952.612087182319</v>
      </c>
      <c r="N24" s="127">
        <f t="shared" si="1"/>
        <v>176834.77647624083</v>
      </c>
    </row>
    <row r="25" spans="1:14" ht="15.6">
      <c r="A25" s="139" t="s">
        <v>78</v>
      </c>
      <c r="B25" s="127">
        <f>+B24+B11</f>
        <v>74207.645156289771</v>
      </c>
      <c r="C25" s="127">
        <f>+C24+C11</f>
        <v>70046.397374263441</v>
      </c>
      <c r="D25" s="127">
        <f>+D24+D11</f>
        <v>71679.348913787879</v>
      </c>
      <c r="E25" s="127">
        <f>+E24+E11</f>
        <v>72860.439470110607</v>
      </c>
      <c r="F25" s="127">
        <f>+F24+F11</f>
        <v>80983.015512993996</v>
      </c>
      <c r="G25" s="127">
        <f t="shared" ref="G25:N25" si="2">+G11+G24</f>
        <v>83035.173906576631</v>
      </c>
      <c r="H25" s="127">
        <f t="shared" si="2"/>
        <v>91471.513995553876</v>
      </c>
      <c r="I25" s="127">
        <f t="shared" si="2"/>
        <v>95105.451863192153</v>
      </c>
      <c r="J25" s="127">
        <f t="shared" si="2"/>
        <v>100380.52800837092</v>
      </c>
      <c r="K25" s="127">
        <f t="shared" si="2"/>
        <v>101828.28887769801</v>
      </c>
      <c r="L25" s="127">
        <f t="shared" si="2"/>
        <v>102317.68803371425</v>
      </c>
      <c r="M25" s="127">
        <f t="shared" si="2"/>
        <v>134181.47733497745</v>
      </c>
      <c r="N25" s="127">
        <f t="shared" si="2"/>
        <v>1078096.968447529</v>
      </c>
    </row>
    <row r="26" spans="1:14" ht="15.6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232.1362244</v>
      </c>
      <c r="C27" s="125">
        <v>247.8726825</v>
      </c>
      <c r="D27" s="125">
        <v>174.2045129</v>
      </c>
      <c r="E27" s="125">
        <v>164.31052339999999</v>
      </c>
      <c r="F27" s="125">
        <v>242.75606210000001</v>
      </c>
      <c r="G27" s="125">
        <v>263.90850289999997</v>
      </c>
      <c r="H27" s="125">
        <v>265.21134849999999</v>
      </c>
      <c r="I27" s="125">
        <v>326.87478720000001</v>
      </c>
      <c r="J27" s="125">
        <v>377.79334549999999</v>
      </c>
      <c r="K27" s="125">
        <v>349.24289379999999</v>
      </c>
      <c r="L27" s="125">
        <v>302.89777729999997</v>
      </c>
      <c r="M27" s="125">
        <v>266.37377809999998</v>
      </c>
      <c r="N27" s="126">
        <f t="shared" ref="N27:N38" si="3">SUM(B27:M27)</f>
        <v>3213.5824386000004</v>
      </c>
    </row>
    <row r="28" spans="1:14">
      <c r="A28" s="154" t="s">
        <v>79</v>
      </c>
      <c r="B28" s="125">
        <v>4405.4636600250005</v>
      </c>
      <c r="C28" s="125">
        <v>6512.2124041550569</v>
      </c>
      <c r="D28" s="125">
        <v>5894.791507827048</v>
      </c>
      <c r="E28" s="125">
        <v>5486.9030957477071</v>
      </c>
      <c r="F28" s="125">
        <v>4714.7809591060004</v>
      </c>
      <c r="G28" s="125">
        <v>4648.2508255323673</v>
      </c>
      <c r="H28" s="125">
        <v>6265.8855519873969</v>
      </c>
      <c r="I28" s="125">
        <v>6181.9330105634999</v>
      </c>
      <c r="J28" s="125">
        <v>7997.3763941067664</v>
      </c>
      <c r="K28" s="125">
        <v>7040.819287014001</v>
      </c>
      <c r="L28" s="125">
        <v>8675.3499360199712</v>
      </c>
      <c r="M28" s="125">
        <v>13824.841046345849</v>
      </c>
      <c r="N28" s="126">
        <f t="shared" si="3"/>
        <v>81648.607678430679</v>
      </c>
    </row>
    <row r="29" spans="1:14">
      <c r="A29" s="153" t="s">
        <v>80</v>
      </c>
      <c r="B29" s="125">
        <v>1936.3570467834807</v>
      </c>
      <c r="C29" s="125">
        <v>2184.3757235447501</v>
      </c>
      <c r="D29" s="125">
        <v>2867.2175609455999</v>
      </c>
      <c r="E29" s="125">
        <v>2410.0106215043625</v>
      </c>
      <c r="F29" s="125">
        <v>3074.6301026091796</v>
      </c>
      <c r="G29" s="125">
        <v>3259.2608494491869</v>
      </c>
      <c r="H29" s="125">
        <v>3027.843072690383</v>
      </c>
      <c r="I29" s="125">
        <v>3413.5411311686003</v>
      </c>
      <c r="J29" s="125">
        <v>3457.3273850072305</v>
      </c>
      <c r="K29" s="125">
        <v>2885.8880146904798</v>
      </c>
      <c r="L29" s="125">
        <v>2792.9086558151998</v>
      </c>
      <c r="M29" s="125">
        <v>5921.9597127919988</v>
      </c>
      <c r="N29" s="126">
        <f t="shared" si="3"/>
        <v>37231.319877000453</v>
      </c>
    </row>
    <row r="30" spans="1:14">
      <c r="A30" s="153" t="s">
        <v>81</v>
      </c>
      <c r="B30" s="125">
        <v>1054.046287482</v>
      </c>
      <c r="C30" s="125">
        <v>1700.809281238</v>
      </c>
      <c r="D30" s="125">
        <v>2085.9260185996818</v>
      </c>
      <c r="E30" s="125">
        <v>1521.1799402474192</v>
      </c>
      <c r="F30" s="125">
        <v>1389.7582930160002</v>
      </c>
      <c r="G30" s="125">
        <v>1281.2574352668096</v>
      </c>
      <c r="H30" s="125">
        <v>2439.0396655186005</v>
      </c>
      <c r="I30" s="125">
        <v>2905.1334746368002</v>
      </c>
      <c r="J30" s="125">
        <v>2768.224577091416</v>
      </c>
      <c r="K30" s="125">
        <v>2525.3479926999998</v>
      </c>
      <c r="L30" s="125">
        <v>2627.921983832</v>
      </c>
      <c r="M30" s="125">
        <v>4813.0825066487769</v>
      </c>
      <c r="N30" s="126">
        <f t="shared" si="3"/>
        <v>27111.727456277506</v>
      </c>
    </row>
    <row r="31" spans="1:14">
      <c r="A31" s="136" t="s">
        <v>32</v>
      </c>
      <c r="B31" s="125">
        <v>6.0118874</v>
      </c>
      <c r="C31" s="125">
        <v>5.899197</v>
      </c>
      <c r="D31" s="125">
        <v>8.8274250999999992</v>
      </c>
      <c r="E31" s="125">
        <v>5.6966828999999999</v>
      </c>
      <c r="F31" s="125">
        <v>3.2972660999999999</v>
      </c>
      <c r="G31" s="125">
        <v>5.3375459999999997</v>
      </c>
      <c r="H31" s="125">
        <v>5.4742503999999998</v>
      </c>
      <c r="I31" s="125">
        <v>8.0263913999999996</v>
      </c>
      <c r="J31" s="125">
        <v>7.4064674999999998</v>
      </c>
      <c r="K31" s="125">
        <v>6.8083255999999999</v>
      </c>
      <c r="L31" s="125">
        <v>6.6603481999999996</v>
      </c>
      <c r="M31" s="125">
        <v>7.4723943000000004</v>
      </c>
      <c r="N31" s="126">
        <f t="shared" si="3"/>
        <v>76.918181900000008</v>
      </c>
    </row>
    <row r="32" spans="1:14">
      <c r="A32" s="135" t="s">
        <v>33</v>
      </c>
      <c r="B32" s="125">
        <v>7212.999099310061</v>
      </c>
      <c r="C32" s="125">
        <v>11833.966427543517</v>
      </c>
      <c r="D32" s="125">
        <v>12122.688467489328</v>
      </c>
      <c r="E32" s="125">
        <v>10066.060952620057</v>
      </c>
      <c r="F32" s="125">
        <v>11127.397368607577</v>
      </c>
      <c r="G32" s="125">
        <v>12496.824887223802</v>
      </c>
      <c r="H32" s="125">
        <v>15298.121776823842</v>
      </c>
      <c r="I32" s="125">
        <v>14150.786669754598</v>
      </c>
      <c r="J32" s="125">
        <v>14804.945308560058</v>
      </c>
      <c r="K32" s="125">
        <v>14187.666975430386</v>
      </c>
      <c r="L32" s="125">
        <v>14940.455816372309</v>
      </c>
      <c r="M32" s="125">
        <v>26499.334133651955</v>
      </c>
      <c r="N32" s="126">
        <f t="shared" si="3"/>
        <v>164741.24788338749</v>
      </c>
    </row>
    <row r="33" spans="1:14">
      <c r="A33" s="135" t="s">
        <v>43</v>
      </c>
      <c r="B33" s="125">
        <v>0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0.111848</v>
      </c>
      <c r="K33" s="125">
        <v>0.109641</v>
      </c>
      <c r="L33" s="125">
        <v>0</v>
      </c>
      <c r="M33" s="125">
        <v>0</v>
      </c>
      <c r="N33" s="126">
        <f t="shared" si="3"/>
        <v>0.22148899999999999</v>
      </c>
    </row>
    <row r="34" spans="1:14">
      <c r="A34" s="135" t="s">
        <v>44</v>
      </c>
      <c r="B34" s="125">
        <v>3.33</v>
      </c>
      <c r="C34" s="125">
        <v>0.79</v>
      </c>
      <c r="D34" s="125">
        <v>6.01</v>
      </c>
      <c r="E34" s="125">
        <v>3.1100000000000003</v>
      </c>
      <c r="F34" s="125">
        <v>7.83</v>
      </c>
      <c r="G34" s="125">
        <v>5.5</v>
      </c>
      <c r="H34" s="125">
        <v>4.8500000000000005</v>
      </c>
      <c r="I34" s="125">
        <v>5.6899999999999995</v>
      </c>
      <c r="J34" s="125">
        <v>16.72</v>
      </c>
      <c r="K34" s="125">
        <v>6.04</v>
      </c>
      <c r="L34" s="125">
        <v>34.94</v>
      </c>
      <c r="M34" s="125">
        <v>19.643119980000002</v>
      </c>
      <c r="N34" s="126">
        <f t="shared" si="3"/>
        <v>114.45311998</v>
      </c>
    </row>
    <row r="35" spans="1:14">
      <c r="A35" s="135" t="s">
        <v>35</v>
      </c>
      <c r="B35" s="125">
        <v>287.78608955799996</v>
      </c>
      <c r="C35" s="125">
        <v>774.17463216199997</v>
      </c>
      <c r="D35" s="125">
        <v>654.58600609999996</v>
      </c>
      <c r="E35" s="125">
        <v>1063.5743677</v>
      </c>
      <c r="F35" s="125">
        <v>574.95720140000003</v>
      </c>
      <c r="G35" s="125">
        <v>503.14039436967505</v>
      </c>
      <c r="H35" s="125">
        <v>450.89345987251664</v>
      </c>
      <c r="I35" s="125">
        <v>265.32013119999999</v>
      </c>
      <c r="J35" s="125">
        <v>480.72942020000005</v>
      </c>
      <c r="K35" s="125">
        <v>617.62004400000001</v>
      </c>
      <c r="L35" s="125">
        <v>400.7434773</v>
      </c>
      <c r="M35" s="125">
        <v>559.55449659999999</v>
      </c>
      <c r="N35" s="126">
        <f t="shared" si="3"/>
        <v>6633.0797204621922</v>
      </c>
    </row>
    <row r="36" spans="1:14">
      <c r="A36" s="135" t="s">
        <v>36</v>
      </c>
      <c r="B36" s="125">
        <v>0.7120126</v>
      </c>
      <c r="C36" s="125">
        <v>0</v>
      </c>
      <c r="D36" s="125">
        <v>0</v>
      </c>
      <c r="E36" s="125">
        <v>0</v>
      </c>
      <c r="F36" s="125">
        <v>0</v>
      </c>
      <c r="G36" s="125">
        <v>8.6388581000000002</v>
      </c>
      <c r="H36" s="125">
        <v>18.512186200000002</v>
      </c>
      <c r="I36" s="125">
        <v>0</v>
      </c>
      <c r="J36" s="125">
        <v>0</v>
      </c>
      <c r="K36" s="125">
        <v>0</v>
      </c>
      <c r="L36" s="125">
        <v>0</v>
      </c>
      <c r="M36" s="125">
        <v>0</v>
      </c>
      <c r="N36" s="126">
        <f t="shared" si="3"/>
        <v>27.863056900000004</v>
      </c>
    </row>
    <row r="37" spans="1:14">
      <c r="A37" s="135" t="s">
        <v>82</v>
      </c>
      <c r="B37" s="125">
        <v>2.5674964</v>
      </c>
      <c r="C37" s="125">
        <v>0.40168055000000003</v>
      </c>
      <c r="D37" s="125">
        <v>0.7957958799999999</v>
      </c>
      <c r="E37" s="125">
        <v>0.63448767300000009</v>
      </c>
      <c r="F37" s="125">
        <v>148.598040768</v>
      </c>
      <c r="G37" s="125">
        <v>158.32308773699998</v>
      </c>
      <c r="H37" s="125">
        <v>190.77251081200001</v>
      </c>
      <c r="I37" s="125">
        <v>0</v>
      </c>
      <c r="J37" s="125">
        <v>0.41038355399999998</v>
      </c>
      <c r="K37" s="125">
        <v>0</v>
      </c>
      <c r="L37" s="125">
        <v>33.299999999999997</v>
      </c>
      <c r="M37" s="125">
        <v>17.512614849999999</v>
      </c>
      <c r="N37" s="126">
        <f t="shared" si="3"/>
        <v>553.31609822399992</v>
      </c>
    </row>
    <row r="38" spans="1:14">
      <c r="A38" s="135" t="s">
        <v>83</v>
      </c>
      <c r="B38" s="125">
        <v>1006.2859617869999</v>
      </c>
      <c r="C38" s="125">
        <v>1112.8164521980998</v>
      </c>
      <c r="D38" s="125">
        <v>971.15314879386574</v>
      </c>
      <c r="E38" s="125">
        <v>1088.2538267632899</v>
      </c>
      <c r="F38" s="125">
        <v>405.77332243820285</v>
      </c>
      <c r="G38" s="125">
        <v>567.88159793166938</v>
      </c>
      <c r="H38" s="125">
        <v>832.52430698894898</v>
      </c>
      <c r="I38" s="125">
        <v>588.7074272509999</v>
      </c>
      <c r="J38" s="125">
        <v>743.13619608390002</v>
      </c>
      <c r="K38" s="125">
        <v>1062.0379159210001</v>
      </c>
      <c r="L38" s="125">
        <v>851.2908468201224</v>
      </c>
      <c r="M38" s="125">
        <v>1218.8039141556874</v>
      </c>
      <c r="N38" s="126">
        <f t="shared" si="3"/>
        <v>10448.664917132786</v>
      </c>
    </row>
    <row r="39" spans="1:14" ht="15.6">
      <c r="A39" s="143" t="s">
        <v>84</v>
      </c>
      <c r="B39" s="127">
        <f t="shared" ref="B39:N39" si="4">SUM(B27:B38)</f>
        <v>16147.695765745542</v>
      </c>
      <c r="C39" s="127">
        <f t="shared" si="4"/>
        <v>24373.31848089143</v>
      </c>
      <c r="D39" s="127">
        <f t="shared" si="4"/>
        <v>24786.200443635524</v>
      </c>
      <c r="E39" s="127">
        <f t="shared" si="4"/>
        <v>21809.734498555837</v>
      </c>
      <c r="F39" s="127">
        <f t="shared" si="4"/>
        <v>21689.778616144962</v>
      </c>
      <c r="G39" s="127">
        <f t="shared" si="4"/>
        <v>23198.323984510509</v>
      </c>
      <c r="H39" s="127">
        <f t="shared" si="4"/>
        <v>28799.128129793688</v>
      </c>
      <c r="I39" s="127">
        <f t="shared" si="4"/>
        <v>27846.013023174499</v>
      </c>
      <c r="J39" s="127">
        <f t="shared" si="4"/>
        <v>30654.181325603375</v>
      </c>
      <c r="K39" s="127">
        <f t="shared" si="4"/>
        <v>28681.581090155865</v>
      </c>
      <c r="L39" s="127">
        <f t="shared" si="4"/>
        <v>30666.4688416596</v>
      </c>
      <c r="M39" s="127">
        <f t="shared" si="4"/>
        <v>53148.577717424268</v>
      </c>
      <c r="N39" s="127">
        <f t="shared" si="4"/>
        <v>331801.0019172951</v>
      </c>
    </row>
    <row r="40" spans="1:14" ht="15.6">
      <c r="A40" s="139" t="s">
        <v>47</v>
      </c>
      <c r="B40" s="127">
        <f t="shared" ref="B40:N40" si="5">+B25-B39</f>
        <v>58059.949390544229</v>
      </c>
      <c r="C40" s="127">
        <f t="shared" si="5"/>
        <v>45673.07889337201</v>
      </c>
      <c r="D40" s="127">
        <f t="shared" si="5"/>
        <v>46893.148470152359</v>
      </c>
      <c r="E40" s="127">
        <f t="shared" si="5"/>
        <v>51050.704971554769</v>
      </c>
      <c r="F40" s="127">
        <f t="shared" si="5"/>
        <v>59293.236896849034</v>
      </c>
      <c r="G40" s="127">
        <f t="shared" si="5"/>
        <v>59836.849922066118</v>
      </c>
      <c r="H40" s="127">
        <f t="shared" si="5"/>
        <v>62672.385865760189</v>
      </c>
      <c r="I40" s="127">
        <f t="shared" si="5"/>
        <v>67259.438840017654</v>
      </c>
      <c r="J40" s="127">
        <f t="shared" si="5"/>
        <v>69726.346682767544</v>
      </c>
      <c r="K40" s="127">
        <f t="shared" si="5"/>
        <v>73146.707787542138</v>
      </c>
      <c r="L40" s="127">
        <f t="shared" si="5"/>
        <v>71651.219192054647</v>
      </c>
      <c r="M40" s="127">
        <f t="shared" si="5"/>
        <v>81032.899617553179</v>
      </c>
      <c r="N40" s="127">
        <f t="shared" si="5"/>
        <v>746295.96653023385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N51"/>
  <sheetViews>
    <sheetView topLeftCell="A4" zoomScale="70" zoomScaleNormal="70" workbookViewId="0">
      <selection activeCell="K25" sqref="K25:M25"/>
    </sheetView>
  </sheetViews>
  <sheetFormatPr defaultRowHeight="14.4"/>
  <cols>
    <col min="1" max="1" width="30.21875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24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73</v>
      </c>
      <c r="B11" s="125">
        <v>23097.82128634103</v>
      </c>
      <c r="C11" s="125">
        <v>17134.221652653792</v>
      </c>
      <c r="D11" s="125">
        <v>24391.22860384245</v>
      </c>
      <c r="E11" s="125">
        <v>28431.99353711386</v>
      </c>
      <c r="F11" s="125">
        <v>40659.068498646011</v>
      </c>
      <c r="G11" s="125">
        <v>34353.850793896505</v>
      </c>
      <c r="H11" s="125">
        <v>33074.491674390949</v>
      </c>
      <c r="I11" s="125">
        <v>40926.853933740225</v>
      </c>
      <c r="J11" s="125">
        <v>52165.863453700425</v>
      </c>
      <c r="K11" s="125">
        <v>55990.924602459359</v>
      </c>
      <c r="L11" s="125">
        <v>48033.558892131798</v>
      </c>
      <c r="M11" s="125">
        <v>61518.692284107237</v>
      </c>
      <c r="N11" s="126">
        <f>SUM(B11:M11)</f>
        <v>459778.56921302364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3028.6633525381358</v>
      </c>
      <c r="C13" s="125">
        <v>4080.3823475472832</v>
      </c>
      <c r="D13" s="125">
        <v>3267.7466468534162</v>
      </c>
      <c r="E13" s="125">
        <v>2565.3385494470199</v>
      </c>
      <c r="F13" s="125">
        <v>3400.678271558294</v>
      </c>
      <c r="G13" s="125">
        <v>4559.2961006584646</v>
      </c>
      <c r="H13" s="125">
        <v>4185.4035102476919</v>
      </c>
      <c r="I13" s="125">
        <v>4774.5681477176677</v>
      </c>
      <c r="J13" s="125">
        <v>5254.2569703076897</v>
      </c>
      <c r="K13" s="125">
        <v>5572.3050557540673</v>
      </c>
      <c r="L13" s="125">
        <v>6807.5725751916771</v>
      </c>
      <c r="M13" s="125">
        <v>6256.2470244764118</v>
      </c>
      <c r="N13" s="126">
        <f t="shared" ref="N13:N23" si="0">SUM(B13:M13)</f>
        <v>53752.458552297823</v>
      </c>
    </row>
    <row r="14" spans="1:14">
      <c r="A14" s="136" t="s">
        <v>29</v>
      </c>
      <c r="B14" s="125">
        <v>0.40333380000000002</v>
      </c>
      <c r="C14" s="125">
        <v>0</v>
      </c>
      <c r="D14" s="125">
        <v>101.93460759999999</v>
      </c>
      <c r="E14" s="125">
        <v>115.6366644653536</v>
      </c>
      <c r="F14" s="125">
        <v>109.04839910000001</v>
      </c>
      <c r="G14" s="125">
        <v>230.52867366527801</v>
      </c>
      <c r="H14" s="125">
        <v>399.56265551059329</v>
      </c>
      <c r="I14" s="125">
        <v>473.67174739591036</v>
      </c>
      <c r="J14" s="125">
        <v>2016.7760473986834</v>
      </c>
      <c r="K14" s="125">
        <v>513.69702615383403</v>
      </c>
      <c r="L14" s="125">
        <v>357.41354279339203</v>
      </c>
      <c r="M14" s="125">
        <v>630.95253884394833</v>
      </c>
      <c r="N14" s="126">
        <f t="shared" si="0"/>
        <v>4949.6252367269935</v>
      </c>
    </row>
    <row r="15" spans="1:14">
      <c r="A15" s="135" t="s">
        <v>30</v>
      </c>
      <c r="B15" s="125">
        <v>63.385743953439999</v>
      </c>
      <c r="C15" s="125">
        <v>86.609988647199998</v>
      </c>
      <c r="D15" s="125">
        <v>464.45646922783999</v>
      </c>
      <c r="E15" s="125">
        <v>488.29294905733002</v>
      </c>
      <c r="F15" s="125">
        <v>422.69160846475</v>
      </c>
      <c r="G15" s="125">
        <v>287.53547600000002</v>
      </c>
      <c r="H15" s="125">
        <v>472.80765559999998</v>
      </c>
      <c r="I15" s="125">
        <v>540.05155439999999</v>
      </c>
      <c r="J15" s="125">
        <v>272.71709980000003</v>
      </c>
      <c r="K15" s="125">
        <v>170.25713480000002</v>
      </c>
      <c r="L15" s="125">
        <v>425.83151190000001</v>
      </c>
      <c r="M15" s="125">
        <v>149.4064343</v>
      </c>
      <c r="N15" s="126">
        <f t="shared" si="0"/>
        <v>3844.0436261505602</v>
      </c>
    </row>
    <row r="16" spans="1:14">
      <c r="A16" s="135" t="s">
        <v>31</v>
      </c>
      <c r="B16" s="125">
        <v>2.5390999999999999E-3</v>
      </c>
      <c r="C16" s="125">
        <v>1.0004E-3</v>
      </c>
      <c r="D16" s="125">
        <v>0</v>
      </c>
      <c r="E16" s="125">
        <v>2.7309000000000001E-3</v>
      </c>
      <c r="F16" s="125">
        <v>0</v>
      </c>
      <c r="G16" s="125">
        <v>0</v>
      </c>
      <c r="H16" s="125">
        <v>3.5579999999999997E-4</v>
      </c>
      <c r="I16" s="125">
        <v>0</v>
      </c>
      <c r="J16" s="125">
        <v>0</v>
      </c>
      <c r="K16" s="125">
        <v>0</v>
      </c>
      <c r="L16" s="125">
        <v>2.0701000000000001E-3</v>
      </c>
      <c r="M16" s="125">
        <v>0</v>
      </c>
      <c r="N16" s="126">
        <f t="shared" si="0"/>
        <v>8.6963000000000006E-3</v>
      </c>
    </row>
    <row r="17" spans="1:14">
      <c r="A17" s="136" t="s">
        <v>32</v>
      </c>
      <c r="B17" s="125">
        <v>0</v>
      </c>
      <c r="C17" s="125">
        <v>0</v>
      </c>
      <c r="D17" s="125">
        <v>2.6053000000000001E-3</v>
      </c>
      <c r="E17" s="125">
        <v>9.3752490000000002</v>
      </c>
      <c r="F17" s="125">
        <v>0</v>
      </c>
      <c r="G17" s="125">
        <v>0.62245360000000005</v>
      </c>
      <c r="H17" s="125">
        <v>2.0913014999999997</v>
      </c>
      <c r="I17" s="125">
        <v>1.8352500000000001E-2</v>
      </c>
      <c r="J17" s="125">
        <v>2.5693500000000001E-2</v>
      </c>
      <c r="K17" s="125">
        <v>0</v>
      </c>
      <c r="L17" s="125">
        <v>0</v>
      </c>
      <c r="M17" s="125">
        <v>1.8431000000000001E-3</v>
      </c>
      <c r="N17" s="126">
        <f t="shared" si="0"/>
        <v>12.137498500000001</v>
      </c>
    </row>
    <row r="18" spans="1:14">
      <c r="A18" s="135" t="s">
        <v>33</v>
      </c>
      <c r="B18" s="125">
        <v>83.844893667091327</v>
      </c>
      <c r="C18" s="125">
        <v>74.723229063232765</v>
      </c>
      <c r="D18" s="125">
        <v>199.16736699999998</v>
      </c>
      <c r="E18" s="125">
        <v>394.9717086</v>
      </c>
      <c r="F18" s="125">
        <v>11.737663100000002</v>
      </c>
      <c r="G18" s="125">
        <v>7.5919416999999996</v>
      </c>
      <c r="H18" s="125">
        <v>35.406694200000004</v>
      </c>
      <c r="I18" s="125">
        <v>9.2796564000000004</v>
      </c>
      <c r="J18" s="125">
        <v>797.02638594386258</v>
      </c>
      <c r="K18" s="125">
        <v>242.43263504394091</v>
      </c>
      <c r="L18" s="125">
        <v>67.237493900000004</v>
      </c>
      <c r="M18" s="125">
        <v>36.623313100000004</v>
      </c>
      <c r="N18" s="126">
        <f>SUM(B18:M18)</f>
        <v>1960.0429817181275</v>
      </c>
    </row>
    <row r="19" spans="1:14">
      <c r="A19" s="135" t="s">
        <v>34</v>
      </c>
      <c r="B19" s="125">
        <v>735.3166190000004</v>
      </c>
      <c r="C19" s="125">
        <v>407.72031679999986</v>
      </c>
      <c r="D19" s="125">
        <v>443.65466209999983</v>
      </c>
      <c r="E19" s="125">
        <v>747.21747595846989</v>
      </c>
      <c r="F19" s="125">
        <v>886.39726012439451</v>
      </c>
      <c r="G19" s="125">
        <v>922.99869749999982</v>
      </c>
      <c r="H19" s="125">
        <v>1127.8781033194709</v>
      </c>
      <c r="I19" s="125">
        <v>1370.4986952698562</v>
      </c>
      <c r="J19" s="125">
        <v>1344.134791641525</v>
      </c>
      <c r="K19" s="125">
        <v>1452.6090646475609</v>
      </c>
      <c r="L19" s="125">
        <v>1385.0956779623809</v>
      </c>
      <c r="M19" s="125">
        <v>1346.7315984108504</v>
      </c>
      <c r="N19" s="126">
        <f>SUM(B19:M19)</f>
        <v>12170.252962734508</v>
      </c>
    </row>
    <row r="20" spans="1:14">
      <c r="A20" s="135" t="s">
        <v>35</v>
      </c>
      <c r="B20" s="125">
        <v>555.10848119890773</v>
      </c>
      <c r="C20" s="125">
        <v>639.86338558528996</v>
      </c>
      <c r="D20" s="125">
        <v>964.77656156002297</v>
      </c>
      <c r="E20" s="125">
        <v>2459.7076130893511</v>
      </c>
      <c r="F20" s="125">
        <v>1005.471106441974</v>
      </c>
      <c r="G20" s="125">
        <v>493.74213078692128</v>
      </c>
      <c r="H20" s="125">
        <v>328.048935753482</v>
      </c>
      <c r="I20" s="125">
        <v>495.96970273396511</v>
      </c>
      <c r="J20" s="125">
        <v>1138.160132364475</v>
      </c>
      <c r="K20" s="125">
        <v>949.73541854747407</v>
      </c>
      <c r="L20" s="125">
        <v>2109.5523972849037</v>
      </c>
      <c r="M20" s="125">
        <v>3171.5482803821787</v>
      </c>
      <c r="N20" s="126">
        <f t="shared" si="0"/>
        <v>14311.684145728948</v>
      </c>
    </row>
    <row r="21" spans="1:14">
      <c r="A21" s="135" t="s">
        <v>36</v>
      </c>
      <c r="B21" s="125">
        <v>191.87441810000001</v>
      </c>
      <c r="C21" s="125">
        <v>180.86787529999998</v>
      </c>
      <c r="D21" s="125">
        <v>274.95764009999999</v>
      </c>
      <c r="E21" s="125">
        <v>290.28508020000004</v>
      </c>
      <c r="F21" s="125">
        <v>154.8337665</v>
      </c>
      <c r="G21" s="125">
        <v>195.88350410000001</v>
      </c>
      <c r="H21" s="125">
        <v>196.86051840000002</v>
      </c>
      <c r="I21" s="125">
        <v>293.70641760000001</v>
      </c>
      <c r="J21" s="125">
        <v>464.99006789999999</v>
      </c>
      <c r="K21" s="125">
        <v>670.91220650000014</v>
      </c>
      <c r="L21" s="125">
        <v>697.81682327188003</v>
      </c>
      <c r="M21" s="125">
        <v>712.22570957661014</v>
      </c>
      <c r="N21" s="126">
        <f>SUM(B21:M21)</f>
        <v>4325.2140275484899</v>
      </c>
    </row>
    <row r="22" spans="1:14">
      <c r="A22" s="135" t="s">
        <v>75</v>
      </c>
      <c r="B22" s="125">
        <v>386.73427810000004</v>
      </c>
      <c r="C22" s="125">
        <v>1138.4077264</v>
      </c>
      <c r="D22" s="125">
        <v>501.11749720000006</v>
      </c>
      <c r="E22" s="125">
        <v>630.69386889999998</v>
      </c>
      <c r="F22" s="125">
        <v>592.57781039999998</v>
      </c>
      <c r="G22" s="125">
        <v>482.70316490000005</v>
      </c>
      <c r="H22" s="125">
        <v>519.7697786</v>
      </c>
      <c r="I22" s="125">
        <v>495.57564509999997</v>
      </c>
      <c r="J22" s="125">
        <v>500.87192909999993</v>
      </c>
      <c r="K22" s="125">
        <v>307.32140499999997</v>
      </c>
      <c r="L22" s="125">
        <v>150.2582668</v>
      </c>
      <c r="M22" s="125">
        <v>703.62129870000001</v>
      </c>
      <c r="N22" s="126">
        <f>SUM(B22:M22)</f>
        <v>6409.6526691999989</v>
      </c>
    </row>
    <row r="23" spans="1:14">
      <c r="A23" s="135" t="s">
        <v>76</v>
      </c>
      <c r="B23" s="125">
        <v>628.77301123375003</v>
      </c>
      <c r="C23" s="125">
        <v>478.89013616</v>
      </c>
      <c r="D23" s="125">
        <v>762.24358941170863</v>
      </c>
      <c r="E23" s="125">
        <v>872.57490125112611</v>
      </c>
      <c r="F23" s="125">
        <v>476.28246573631679</v>
      </c>
      <c r="G23" s="125">
        <v>369.22605322490006</v>
      </c>
      <c r="H23" s="125">
        <v>523.00391556361592</v>
      </c>
      <c r="I23" s="125">
        <v>388.158773977088</v>
      </c>
      <c r="J23" s="125">
        <v>494.1323029701984</v>
      </c>
      <c r="K23" s="125">
        <v>825.28410596840001</v>
      </c>
      <c r="L23" s="125">
        <v>931.25181105282354</v>
      </c>
      <c r="M23" s="125">
        <v>944.72380576032697</v>
      </c>
      <c r="N23" s="126">
        <f t="shared" si="0"/>
        <v>7694.5448723102536</v>
      </c>
    </row>
    <row r="24" spans="1:14" ht="15.6">
      <c r="A24" s="152" t="s">
        <v>77</v>
      </c>
      <c r="B24" s="127">
        <f t="shared" ref="B24:N24" si="1">SUM(B13:B23)</f>
        <v>5674.1066706913252</v>
      </c>
      <c r="C24" s="127">
        <f t="shared" si="1"/>
        <v>7087.4660059030057</v>
      </c>
      <c r="D24" s="127">
        <f t="shared" si="1"/>
        <v>6980.0576463529887</v>
      </c>
      <c r="E24" s="127">
        <f t="shared" si="1"/>
        <v>8574.0967908686507</v>
      </c>
      <c r="F24" s="127">
        <f t="shared" si="1"/>
        <v>7059.7183514257304</v>
      </c>
      <c r="G24" s="127">
        <f t="shared" si="1"/>
        <v>7550.1281961355635</v>
      </c>
      <c r="H24" s="127">
        <f t="shared" si="1"/>
        <v>7790.8334244948528</v>
      </c>
      <c r="I24" s="127">
        <f t="shared" si="1"/>
        <v>8841.4986930944888</v>
      </c>
      <c r="J24" s="127">
        <f t="shared" si="1"/>
        <v>12283.091420926434</v>
      </c>
      <c r="K24" s="127">
        <f t="shared" si="1"/>
        <v>10704.554052415277</v>
      </c>
      <c r="L24" s="127">
        <f t="shared" si="1"/>
        <v>12932.032170257056</v>
      </c>
      <c r="M24" s="127">
        <f t="shared" si="1"/>
        <v>13952.081846650328</v>
      </c>
      <c r="N24" s="127">
        <f t="shared" si="1"/>
        <v>109429.66526921571</v>
      </c>
    </row>
    <row r="25" spans="1:14" ht="15.6">
      <c r="A25" s="139" t="s">
        <v>78</v>
      </c>
      <c r="B25" s="127">
        <f>+B24+B11</f>
        <v>28771.927957032356</v>
      </c>
      <c r="C25" s="127">
        <f>+C24+C11</f>
        <v>24221.687658556799</v>
      </c>
      <c r="D25" s="127">
        <f>+D24+D11</f>
        <v>31371.286250195437</v>
      </c>
      <c r="E25" s="127">
        <f>+E24+E11</f>
        <v>37006.090327982514</v>
      </c>
      <c r="F25" s="127">
        <f>+F24+F11</f>
        <v>47718.786850071745</v>
      </c>
      <c r="G25" s="127">
        <f t="shared" ref="G25:N25" si="2">+G11+G24</f>
        <v>41903.978990032068</v>
      </c>
      <c r="H25" s="127">
        <f t="shared" si="2"/>
        <v>40865.325098885805</v>
      </c>
      <c r="I25" s="127">
        <f t="shared" si="2"/>
        <v>49768.352626834712</v>
      </c>
      <c r="J25" s="127">
        <f t="shared" si="2"/>
        <v>64448.954874626856</v>
      </c>
      <c r="K25" s="127">
        <f t="shared" si="2"/>
        <v>66695.478654874634</v>
      </c>
      <c r="L25" s="127">
        <f t="shared" si="2"/>
        <v>60965.591062388856</v>
      </c>
      <c r="M25" s="127">
        <f t="shared" si="2"/>
        <v>75470.774130757563</v>
      </c>
      <c r="N25" s="127">
        <f t="shared" si="2"/>
        <v>569208.23448223935</v>
      </c>
    </row>
    <row r="26" spans="1:14" ht="15.6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155.446878</v>
      </c>
      <c r="C27" s="125">
        <v>91.700390799999994</v>
      </c>
      <c r="D27" s="125">
        <v>105.9198383</v>
      </c>
      <c r="E27" s="125">
        <v>103.86569919999999</v>
      </c>
      <c r="F27" s="125">
        <v>114.5435052</v>
      </c>
      <c r="G27" s="125">
        <v>128.22865697</v>
      </c>
      <c r="H27" s="125">
        <v>124.2146614</v>
      </c>
      <c r="I27" s="125">
        <v>143.86175349999999</v>
      </c>
      <c r="J27" s="125">
        <v>170.76146460000001</v>
      </c>
      <c r="K27" s="125">
        <v>195.88343259999999</v>
      </c>
      <c r="L27" s="125">
        <v>207.2172376</v>
      </c>
      <c r="M27" s="125">
        <v>255.02190820000001</v>
      </c>
      <c r="N27" s="126">
        <f>SUM(B27:M27)</f>
        <v>1796.6654263700002</v>
      </c>
    </row>
    <row r="28" spans="1:14">
      <c r="A28" s="154" t="s">
        <v>79</v>
      </c>
      <c r="B28" s="125">
        <v>1381.7336046734495</v>
      </c>
      <c r="C28" s="125">
        <v>2194.3455142640364</v>
      </c>
      <c r="D28" s="125">
        <v>2815.1927810390403</v>
      </c>
      <c r="E28" s="125">
        <v>3024.7832033696504</v>
      </c>
      <c r="F28" s="125">
        <v>2809.2707406456307</v>
      </c>
      <c r="G28" s="125">
        <v>2847.7059307795516</v>
      </c>
      <c r="H28" s="125">
        <v>2299.5540512528996</v>
      </c>
      <c r="I28" s="125">
        <v>2777.0954285438402</v>
      </c>
      <c r="J28" s="125">
        <v>3131.5066995340239</v>
      </c>
      <c r="K28" s="125">
        <v>3422.3366282318402</v>
      </c>
      <c r="L28" s="125">
        <v>3935.5538480559999</v>
      </c>
      <c r="M28" s="125">
        <v>5890.5395789510621</v>
      </c>
      <c r="N28" s="126">
        <f t="shared" ref="N28:N37" si="3">SUM(B28:M28)</f>
        <v>36529.618009341022</v>
      </c>
    </row>
    <row r="29" spans="1:14">
      <c r="A29" s="153" t="s">
        <v>80</v>
      </c>
      <c r="B29" s="125">
        <v>655.66739518066811</v>
      </c>
      <c r="C29" s="125">
        <v>781.74544191598534</v>
      </c>
      <c r="D29" s="125">
        <v>1164.3823528738139</v>
      </c>
      <c r="E29" s="125">
        <v>895.23251406672603</v>
      </c>
      <c r="F29" s="125">
        <v>1622.3321342989757</v>
      </c>
      <c r="G29" s="125">
        <v>1717.4900534805142</v>
      </c>
      <c r="H29" s="125">
        <v>801.6063452848</v>
      </c>
      <c r="I29" s="125">
        <v>1212.35633166873</v>
      </c>
      <c r="J29" s="125">
        <v>1846.2792666603623</v>
      </c>
      <c r="K29" s="125">
        <v>2210.2160551014922</v>
      </c>
      <c r="L29" s="125">
        <v>2282.7482927700735</v>
      </c>
      <c r="M29" s="125">
        <v>3452.7649996716973</v>
      </c>
      <c r="N29" s="126">
        <f t="shared" si="3"/>
        <v>18642.821182973839</v>
      </c>
    </row>
    <row r="30" spans="1:14">
      <c r="A30" s="153" t="s">
        <v>81</v>
      </c>
      <c r="B30" s="125">
        <v>628.99369027669024</v>
      </c>
      <c r="C30" s="125">
        <v>436.58388847000003</v>
      </c>
      <c r="D30" s="125">
        <v>574.16678823106042</v>
      </c>
      <c r="E30" s="125">
        <v>579.59253644532009</v>
      </c>
      <c r="F30" s="125">
        <v>372.74702348447533</v>
      </c>
      <c r="G30" s="125">
        <v>633.83366631401213</v>
      </c>
      <c r="H30" s="125">
        <v>423.12917131834394</v>
      </c>
      <c r="I30" s="125">
        <v>718.48285314600002</v>
      </c>
      <c r="J30" s="125">
        <v>917.25791758283185</v>
      </c>
      <c r="K30" s="125">
        <v>989.10262843600003</v>
      </c>
      <c r="L30" s="125">
        <v>1581.758552644</v>
      </c>
      <c r="M30" s="125">
        <v>1521.1674765816956</v>
      </c>
      <c r="N30" s="126">
        <f t="shared" si="3"/>
        <v>9376.8161929304297</v>
      </c>
    </row>
    <row r="31" spans="1:14">
      <c r="A31" s="136" t="s">
        <v>32</v>
      </c>
      <c r="B31" s="125">
        <v>9.5148200000000002E-2</v>
      </c>
      <c r="C31" s="125">
        <v>7.7535300000000001E-2</v>
      </c>
      <c r="D31" s="125">
        <v>1.5432243999999999</v>
      </c>
      <c r="E31" s="125">
        <v>4.4183477</v>
      </c>
      <c r="F31" s="125">
        <v>2.1868382999999998</v>
      </c>
      <c r="G31" s="125">
        <v>1.9761498</v>
      </c>
      <c r="H31" s="125">
        <v>6.2903462000000001</v>
      </c>
      <c r="I31" s="125">
        <v>5.5339283000000004</v>
      </c>
      <c r="J31" s="125">
        <v>6.6919013999999999</v>
      </c>
      <c r="K31" s="125">
        <v>6.7677021999999996</v>
      </c>
      <c r="L31" s="125">
        <v>5.4328130000000003</v>
      </c>
      <c r="M31" s="125">
        <v>7.4026478999999998</v>
      </c>
      <c r="N31" s="126">
        <f>SUM(B31:M31)</f>
        <v>48.416582699999999</v>
      </c>
    </row>
    <row r="32" spans="1:14">
      <c r="A32" s="135" t="s">
        <v>33</v>
      </c>
      <c r="B32" s="125">
        <v>5441.8585836798611</v>
      </c>
      <c r="C32" s="125">
        <v>4816.3194116930454</v>
      </c>
      <c r="D32" s="125">
        <v>5162.7118022447848</v>
      </c>
      <c r="E32" s="125">
        <v>5836.6397896029266</v>
      </c>
      <c r="F32" s="125">
        <v>7935.0185809133909</v>
      </c>
      <c r="G32" s="125">
        <v>6628.566553341836</v>
      </c>
      <c r="H32" s="125">
        <v>5699.8198771966836</v>
      </c>
      <c r="I32" s="125">
        <v>5811.1369232987936</v>
      </c>
      <c r="J32" s="125">
        <v>7591.7586386863186</v>
      </c>
      <c r="K32" s="125">
        <v>7555.9881576832968</v>
      </c>
      <c r="L32" s="125">
        <v>7727.0683518801516</v>
      </c>
      <c r="M32" s="125">
        <v>11403.864568672729</v>
      </c>
      <c r="N32" s="126">
        <f t="shared" si="3"/>
        <v>81610.751238893819</v>
      </c>
    </row>
    <row r="33" spans="1:14">
      <c r="A33" s="135" t="s">
        <v>43</v>
      </c>
      <c r="B33" s="125">
        <v>0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6">
        <f t="shared" si="3"/>
        <v>0</v>
      </c>
    </row>
    <row r="34" spans="1:14">
      <c r="A34" s="135" t="s">
        <v>44</v>
      </c>
      <c r="B34" s="125">
        <v>0</v>
      </c>
      <c r="C34" s="125">
        <v>9.704523172</v>
      </c>
      <c r="D34" s="125">
        <v>13.621420000000001</v>
      </c>
      <c r="E34" s="125">
        <v>15.448790000000001</v>
      </c>
      <c r="F34" s="125">
        <v>6.22</v>
      </c>
      <c r="G34" s="125">
        <v>7.17</v>
      </c>
      <c r="H34" s="125">
        <v>6.65</v>
      </c>
      <c r="I34" s="125">
        <v>6.1700000000000008</v>
      </c>
      <c r="J34" s="125">
        <v>5.23</v>
      </c>
      <c r="K34" s="125">
        <v>5.2200000000000006</v>
      </c>
      <c r="L34" s="125">
        <v>7.36</v>
      </c>
      <c r="M34" s="125">
        <v>10.15</v>
      </c>
      <c r="N34" s="126">
        <f t="shared" si="3"/>
        <v>92.944733172000014</v>
      </c>
    </row>
    <row r="35" spans="1:14">
      <c r="A35" s="135" t="s">
        <v>35</v>
      </c>
      <c r="B35" s="125">
        <v>154.63447308675001</v>
      </c>
      <c r="C35" s="125">
        <v>290.60064880251838</v>
      </c>
      <c r="D35" s="125">
        <v>259.84519381299998</v>
      </c>
      <c r="E35" s="125">
        <v>91.29430736205515</v>
      </c>
      <c r="F35" s="125">
        <v>0</v>
      </c>
      <c r="G35" s="125">
        <v>32.890422399999999</v>
      </c>
      <c r="H35" s="125">
        <v>143.0235567</v>
      </c>
      <c r="I35" s="125">
        <v>51.3165513</v>
      </c>
      <c r="J35" s="125">
        <v>113.39126780000001</v>
      </c>
      <c r="K35" s="125">
        <v>286.71380959999999</v>
      </c>
      <c r="L35" s="125">
        <v>235.76860700000003</v>
      </c>
      <c r="M35" s="125">
        <v>658.88088140000002</v>
      </c>
      <c r="N35" s="126">
        <f t="shared" si="3"/>
        <v>2318.3597192643233</v>
      </c>
    </row>
    <row r="36" spans="1:14">
      <c r="A36" s="135" t="s">
        <v>36</v>
      </c>
      <c r="B36" s="125">
        <v>0</v>
      </c>
      <c r="C36" s="125">
        <v>0</v>
      </c>
      <c r="D36" s="125">
        <v>0</v>
      </c>
      <c r="E36" s="125">
        <v>0</v>
      </c>
      <c r="F36" s="125">
        <v>0</v>
      </c>
      <c r="G36" s="125">
        <v>6.6969465000000001</v>
      </c>
      <c r="H36" s="125">
        <v>6.1853821</v>
      </c>
      <c r="I36" s="125">
        <v>0.1906253</v>
      </c>
      <c r="J36" s="125">
        <v>8.0361574000000005</v>
      </c>
      <c r="K36" s="125">
        <v>0.32431140000000003</v>
      </c>
      <c r="L36" s="125">
        <v>0.1052075</v>
      </c>
      <c r="M36" s="125">
        <v>1.9467151</v>
      </c>
      <c r="N36" s="126">
        <f t="shared" si="3"/>
        <v>23.485345299999999</v>
      </c>
    </row>
    <row r="37" spans="1:14">
      <c r="A37" s="135" t="s">
        <v>82</v>
      </c>
      <c r="B37" s="125">
        <v>27.6517713</v>
      </c>
      <c r="C37" s="125">
        <v>81.679647447999997</v>
      </c>
      <c r="D37" s="125">
        <v>146.39032913099999</v>
      </c>
      <c r="E37" s="125">
        <v>22.755857902999999</v>
      </c>
      <c r="F37" s="125">
        <v>3.5020179850000002</v>
      </c>
      <c r="G37" s="125">
        <v>2.8089626887499999</v>
      </c>
      <c r="H37" s="125">
        <v>0.32922004500000002</v>
      </c>
      <c r="I37" s="125">
        <v>0.61548763299999998</v>
      </c>
      <c r="J37" s="125">
        <v>0.99015475399999986</v>
      </c>
      <c r="K37" s="125">
        <v>2.25427036</v>
      </c>
      <c r="L37" s="125">
        <v>2.4003686849999997</v>
      </c>
      <c r="M37" s="125">
        <v>0.75333070000000002</v>
      </c>
      <c r="N37" s="126">
        <f t="shared" si="3"/>
        <v>292.13141863275001</v>
      </c>
    </row>
    <row r="38" spans="1:14">
      <c r="A38" s="135" t="s">
        <v>83</v>
      </c>
      <c r="B38" s="125">
        <v>558.61939684349989</v>
      </c>
      <c r="C38" s="125">
        <v>1023.0439134365689</v>
      </c>
      <c r="D38" s="125">
        <v>492.28350541285744</v>
      </c>
      <c r="E38" s="125">
        <v>444.88530883358197</v>
      </c>
      <c r="F38" s="125">
        <v>512.44781729399983</v>
      </c>
      <c r="G38" s="125">
        <v>546.39324282528059</v>
      </c>
      <c r="H38" s="125">
        <v>377.2399526506</v>
      </c>
      <c r="I38" s="125">
        <v>333.47897643832005</v>
      </c>
      <c r="J38" s="125">
        <v>298.95637884650006</v>
      </c>
      <c r="K38" s="125">
        <v>464.54155146467997</v>
      </c>
      <c r="L38" s="125">
        <v>331.86515404841998</v>
      </c>
      <c r="M38" s="125">
        <v>1051.9455209650901</v>
      </c>
      <c r="N38" s="126">
        <f>SUM(B38:M38)</f>
        <v>6435.7007190593995</v>
      </c>
    </row>
    <row r="39" spans="1:14" ht="15.6">
      <c r="A39" s="143" t="s">
        <v>84</v>
      </c>
      <c r="B39" s="127">
        <f t="shared" ref="B39:N39" si="4">SUM(B27:B38)</f>
        <v>9004.700941240917</v>
      </c>
      <c r="C39" s="127">
        <f t="shared" si="4"/>
        <v>9725.800915302154</v>
      </c>
      <c r="D39" s="127">
        <f t="shared" si="4"/>
        <v>10736.057235445556</v>
      </c>
      <c r="E39" s="127">
        <f t="shared" si="4"/>
        <v>11018.916354483259</v>
      </c>
      <c r="F39" s="127">
        <f t="shared" si="4"/>
        <v>13378.268658121471</v>
      </c>
      <c r="G39" s="127">
        <f t="shared" si="4"/>
        <v>12553.760585099946</v>
      </c>
      <c r="H39" s="127">
        <f t="shared" si="4"/>
        <v>9888.0425641483271</v>
      </c>
      <c r="I39" s="127">
        <f t="shared" si="4"/>
        <v>11060.238859128685</v>
      </c>
      <c r="J39" s="127">
        <f t="shared" si="4"/>
        <v>14090.859847264035</v>
      </c>
      <c r="K39" s="127">
        <f t="shared" si="4"/>
        <v>15139.348547077307</v>
      </c>
      <c r="L39" s="127">
        <f t="shared" si="4"/>
        <v>16317.278433183646</v>
      </c>
      <c r="M39" s="127">
        <f t="shared" si="4"/>
        <v>24254.437628142277</v>
      </c>
      <c r="N39" s="127">
        <f t="shared" si="4"/>
        <v>157167.71056863756</v>
      </c>
    </row>
    <row r="40" spans="1:14" ht="15.6">
      <c r="A40" s="139" t="s">
        <v>47</v>
      </c>
      <c r="B40" s="127">
        <f t="shared" ref="B40:N40" si="5">+B25-B39</f>
        <v>19767.227015791439</v>
      </c>
      <c r="C40" s="127">
        <f t="shared" si="5"/>
        <v>14495.886743254645</v>
      </c>
      <c r="D40" s="127">
        <f t="shared" si="5"/>
        <v>20635.229014749879</v>
      </c>
      <c r="E40" s="127">
        <f t="shared" si="5"/>
        <v>25987.173973499255</v>
      </c>
      <c r="F40" s="127">
        <f t="shared" si="5"/>
        <v>34340.518191950272</v>
      </c>
      <c r="G40" s="127">
        <f t="shared" si="5"/>
        <v>29350.218404932122</v>
      </c>
      <c r="H40" s="127">
        <f t="shared" si="5"/>
        <v>30977.282534737478</v>
      </c>
      <c r="I40" s="127">
        <f t="shared" si="5"/>
        <v>38708.113767706025</v>
      </c>
      <c r="J40" s="127">
        <f t="shared" si="5"/>
        <v>50358.095027362819</v>
      </c>
      <c r="K40" s="127">
        <f t="shared" si="5"/>
        <v>51556.130107797326</v>
      </c>
      <c r="L40" s="127">
        <f t="shared" si="5"/>
        <v>44648.312629205211</v>
      </c>
      <c r="M40" s="127">
        <f t="shared" si="5"/>
        <v>51216.33650261529</v>
      </c>
      <c r="N40" s="127">
        <f t="shared" si="5"/>
        <v>412040.52391360176</v>
      </c>
    </row>
    <row r="41" spans="1:14">
      <c r="A41" s="173" t="s">
        <v>49</v>
      </c>
      <c r="B41" s="17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3">
    <mergeCell ref="A7:N7"/>
    <mergeCell ref="A8:N8"/>
    <mergeCell ref="A41:B41"/>
  </mergeCells>
  <pageMargins left="0.7" right="0.7" top="0.75" bottom="0.75" header="0.3" footer="0.3"/>
  <pageSetup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2:N49"/>
  <sheetViews>
    <sheetView zoomScale="70" zoomScaleNormal="70" workbookViewId="0">
      <selection activeCell="G19" sqref="G19"/>
    </sheetView>
  </sheetViews>
  <sheetFormatPr defaultRowHeight="14.4"/>
  <cols>
    <col min="1" max="1" width="30.21875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23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73</v>
      </c>
      <c r="B11" s="125">
        <v>67513.657311557909</v>
      </c>
      <c r="C11" s="125">
        <v>66391.615770267759</v>
      </c>
      <c r="D11" s="125">
        <v>55094.710313875083</v>
      </c>
      <c r="E11" s="125">
        <v>62690.274615270537</v>
      </c>
      <c r="F11" s="125">
        <v>62338.084064030896</v>
      </c>
      <c r="G11" s="125">
        <v>52955.349576878245</v>
      </c>
      <c r="H11" s="125">
        <v>59815.410495190081</v>
      </c>
      <c r="I11" s="125">
        <v>61260.059541548348</v>
      </c>
      <c r="J11" s="125">
        <v>62309.012601042254</v>
      </c>
      <c r="K11" s="125">
        <v>68082.734957412104</v>
      </c>
      <c r="L11" s="125">
        <v>55633.007482685905</v>
      </c>
      <c r="M11" s="125">
        <v>42917.058429571633</v>
      </c>
      <c r="N11" s="126">
        <f>SUM(B11:M11)</f>
        <v>717000.97515933088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4769.7727493433658</v>
      </c>
      <c r="C13" s="125">
        <v>3904.5130632338332</v>
      </c>
      <c r="D13" s="125">
        <v>3089.9554893449622</v>
      </c>
      <c r="E13" s="125">
        <v>2316.0578840636986</v>
      </c>
      <c r="F13" s="125">
        <v>3239.6885931917186</v>
      </c>
      <c r="G13" s="125">
        <v>4280.9287226063525</v>
      </c>
      <c r="H13" s="125">
        <v>4476.9437539711134</v>
      </c>
      <c r="I13" s="125">
        <v>4389.4903999091148</v>
      </c>
      <c r="J13" s="125">
        <v>4178.3815303809051</v>
      </c>
      <c r="K13" s="125">
        <v>6001.003931802572</v>
      </c>
      <c r="L13" s="125">
        <v>5380.7400499439891</v>
      </c>
      <c r="M13" s="125">
        <v>4319.9766281773782</v>
      </c>
      <c r="N13" s="126">
        <f t="shared" ref="N13:N20" si="0">SUM(B13:M13)</f>
        <v>50347.452795969009</v>
      </c>
    </row>
    <row r="14" spans="1:14">
      <c r="A14" s="136" t="s">
        <v>29</v>
      </c>
      <c r="B14" s="125">
        <v>597.85531205699999</v>
      </c>
      <c r="C14" s="125">
        <v>583.6617332400366</v>
      </c>
      <c r="D14" s="125">
        <v>781.73439163721753</v>
      </c>
      <c r="E14" s="125">
        <v>1118.5332148658658</v>
      </c>
      <c r="F14" s="125">
        <v>745.74565830029997</v>
      </c>
      <c r="G14" s="125">
        <v>1864.5317568402761</v>
      </c>
      <c r="H14" s="125">
        <v>865.70233230000008</v>
      </c>
      <c r="I14" s="125">
        <v>627.48762867380003</v>
      </c>
      <c r="J14" s="125">
        <v>1060.0784447999999</v>
      </c>
      <c r="K14" s="125">
        <v>889.65237736495692</v>
      </c>
      <c r="L14" s="125">
        <v>255.56608507273177</v>
      </c>
      <c r="M14" s="125">
        <v>219.48775069445679</v>
      </c>
      <c r="N14" s="126">
        <f t="shared" si="0"/>
        <v>9610.0366858466441</v>
      </c>
    </row>
    <row r="15" spans="1:14">
      <c r="A15" s="135" t="s">
        <v>30</v>
      </c>
      <c r="B15" s="125">
        <v>516.47103186002994</v>
      </c>
      <c r="C15" s="125">
        <v>555.41772129999993</v>
      </c>
      <c r="D15" s="125">
        <v>272.19264371038486</v>
      </c>
      <c r="E15" s="125">
        <v>764.86233908546706</v>
      </c>
      <c r="F15" s="125">
        <v>752.74792770901536</v>
      </c>
      <c r="G15" s="125">
        <v>977.80520245514424</v>
      </c>
      <c r="H15" s="125">
        <v>471.67173581052418</v>
      </c>
      <c r="I15" s="125">
        <v>394.59651465326743</v>
      </c>
      <c r="J15" s="125">
        <v>580.10698728725106</v>
      </c>
      <c r="K15" s="125">
        <v>798.87666414522516</v>
      </c>
      <c r="L15" s="125">
        <v>269.51891140000004</v>
      </c>
      <c r="M15" s="125">
        <v>323.46002926569162</v>
      </c>
      <c r="N15" s="126">
        <f t="shared" si="0"/>
        <v>6677.7277086820004</v>
      </c>
    </row>
    <row r="16" spans="1:14">
      <c r="A16" s="135" t="s">
        <v>31</v>
      </c>
      <c r="B16" s="125">
        <v>308.64975623617698</v>
      </c>
      <c r="C16" s="125">
        <v>0</v>
      </c>
      <c r="D16" s="125">
        <v>0</v>
      </c>
      <c r="E16" s="125">
        <v>0</v>
      </c>
      <c r="F16" s="125">
        <v>4.6870999999999996E-3</v>
      </c>
      <c r="G16" s="125">
        <v>0</v>
      </c>
      <c r="H16" s="125">
        <v>0</v>
      </c>
      <c r="I16" s="125">
        <v>0</v>
      </c>
      <c r="J16" s="125">
        <v>2.5030000000000001E-4</v>
      </c>
      <c r="K16" s="125">
        <v>0</v>
      </c>
      <c r="L16" s="125">
        <v>0</v>
      </c>
      <c r="M16" s="125">
        <v>0</v>
      </c>
      <c r="N16" s="126">
        <f t="shared" si="0"/>
        <v>308.654693636177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604.4823128380001</v>
      </c>
      <c r="C18" s="125">
        <v>817.87734333304911</v>
      </c>
      <c r="D18" s="125">
        <v>1775.5339655609366</v>
      </c>
      <c r="E18" s="125">
        <v>486.38144718288498</v>
      </c>
      <c r="F18" s="125">
        <v>197.04745378971501</v>
      </c>
      <c r="G18" s="125">
        <v>592.59036309999999</v>
      </c>
      <c r="H18" s="125">
        <v>278.21554000000003</v>
      </c>
      <c r="I18" s="125">
        <v>50.677233900000004</v>
      </c>
      <c r="J18" s="125">
        <v>2292.2289052341598</v>
      </c>
      <c r="K18" s="125">
        <v>3035.0355093518583</v>
      </c>
      <c r="L18" s="125">
        <v>1070.3523640386218</v>
      </c>
      <c r="M18" s="125">
        <v>418.62693495743702</v>
      </c>
      <c r="N18" s="126">
        <f>SUM(B18:M18)</f>
        <v>11619.049373286663</v>
      </c>
    </row>
    <row r="19" spans="1:14">
      <c r="A19" s="135" t="s">
        <v>34</v>
      </c>
      <c r="B19" s="125">
        <v>881.33136839999872</v>
      </c>
      <c r="C19" s="125">
        <v>1326.0387175020496</v>
      </c>
      <c r="D19" s="125">
        <v>1188.1614829711402</v>
      </c>
      <c r="E19" s="125">
        <v>1046.8374098353418</v>
      </c>
      <c r="F19" s="125">
        <v>1033.1027523141076</v>
      </c>
      <c r="G19" s="125">
        <v>885.75780710000015</v>
      </c>
      <c r="H19" s="125">
        <v>1038.3793428021261</v>
      </c>
      <c r="I19" s="125">
        <v>807.39511885945524</v>
      </c>
      <c r="J19" s="125">
        <v>788.12116215690003</v>
      </c>
      <c r="K19" s="125">
        <v>960.45858690224952</v>
      </c>
      <c r="L19" s="125">
        <v>980.25181284017151</v>
      </c>
      <c r="M19" s="125">
        <v>932.90852000821951</v>
      </c>
      <c r="N19" s="126">
        <f>SUM(B19:M19)</f>
        <v>11868.744081691761</v>
      </c>
    </row>
    <row r="20" spans="1:14">
      <c r="A20" s="135" t="s">
        <v>35</v>
      </c>
      <c r="B20" s="125">
        <v>111.27334410000009</v>
      </c>
      <c r="C20" s="125">
        <v>287.10303964960002</v>
      </c>
      <c r="D20" s="125">
        <v>925.83929753701022</v>
      </c>
      <c r="E20" s="125">
        <v>429.63720607785871</v>
      </c>
      <c r="F20" s="125">
        <v>814.80331175782794</v>
      </c>
      <c r="G20" s="125">
        <v>1202.4480627925591</v>
      </c>
      <c r="H20" s="125">
        <v>742.10672858780913</v>
      </c>
      <c r="I20" s="125">
        <v>624.43502863982349</v>
      </c>
      <c r="J20" s="125">
        <v>1501.8712625146741</v>
      </c>
      <c r="K20" s="125">
        <v>2264.2628458354866</v>
      </c>
      <c r="L20" s="125">
        <v>1248.8811482372187</v>
      </c>
      <c r="M20" s="125">
        <v>1638.7793761314263</v>
      </c>
      <c r="N20" s="126">
        <f t="shared" si="0"/>
        <v>11791.440651861294</v>
      </c>
    </row>
    <row r="21" spans="1:14">
      <c r="A21" s="135" t="s">
        <v>36</v>
      </c>
      <c r="B21" s="125">
        <v>264.95648469999986</v>
      </c>
      <c r="C21" s="125">
        <v>306.82150259999997</v>
      </c>
      <c r="D21" s="125">
        <v>290.13772419999998</v>
      </c>
      <c r="E21" s="125">
        <v>210.69382740000009</v>
      </c>
      <c r="F21" s="125">
        <v>121.87327759999998</v>
      </c>
      <c r="G21" s="125">
        <v>154.23904090000008</v>
      </c>
      <c r="H21" s="125">
        <v>282.18787230000015</v>
      </c>
      <c r="I21" s="125">
        <v>284.48569069999996</v>
      </c>
      <c r="J21" s="125">
        <v>335.84760490000002</v>
      </c>
      <c r="K21" s="125">
        <v>430.06187704581765</v>
      </c>
      <c r="L21" s="125">
        <v>517.80128779999984</v>
      </c>
      <c r="M21" s="125">
        <v>434.53511999999972</v>
      </c>
      <c r="N21" s="126">
        <f>SUM(B21:M21)</f>
        <v>3633.6413101458174</v>
      </c>
    </row>
    <row r="22" spans="1:14">
      <c r="A22" s="135" t="s">
        <v>76</v>
      </c>
      <c r="B22" s="125">
        <v>2093.7864028127397</v>
      </c>
      <c r="C22" s="125">
        <v>2627.7943849093258</v>
      </c>
      <c r="D22" s="125">
        <v>2285.8894341789101</v>
      </c>
      <c r="E22" s="125">
        <v>1799.7161168724979</v>
      </c>
      <c r="F22" s="125">
        <v>1543.3424047960741</v>
      </c>
      <c r="G22" s="125">
        <v>1533.0798238246994</v>
      </c>
      <c r="H22" s="125">
        <v>1893.6424890262549</v>
      </c>
      <c r="I22" s="125">
        <v>1306.5910016000103</v>
      </c>
      <c r="J22" s="125">
        <v>1546.9334370772349</v>
      </c>
      <c r="K22" s="125">
        <v>1155.1962586879999</v>
      </c>
      <c r="L22" s="125">
        <v>1063.3128064384036</v>
      </c>
      <c r="M22" s="125">
        <v>1035.5560266430998</v>
      </c>
      <c r="N22" s="126">
        <f>SUM(B22:M22)</f>
        <v>19884.840586867249</v>
      </c>
    </row>
    <row r="23" spans="1:14" ht="15.6">
      <c r="A23" s="152" t="s">
        <v>77</v>
      </c>
      <c r="B23" s="127">
        <f t="shared" ref="B23:N23" si="1">SUM(B13:B22)</f>
        <v>10148.578762347312</v>
      </c>
      <c r="C23" s="127">
        <f t="shared" si="1"/>
        <v>10409.227505767894</v>
      </c>
      <c r="D23" s="127">
        <f t="shared" si="1"/>
        <v>10609.44442914056</v>
      </c>
      <c r="E23" s="127">
        <f t="shared" si="1"/>
        <v>8172.7194453836146</v>
      </c>
      <c r="F23" s="127">
        <f t="shared" si="1"/>
        <v>8448.3560665587593</v>
      </c>
      <c r="G23" s="127">
        <f t="shared" si="1"/>
        <v>11491.38077961903</v>
      </c>
      <c r="H23" s="127">
        <f t="shared" si="1"/>
        <v>10048.849794797829</v>
      </c>
      <c r="I23" s="127">
        <f t="shared" si="1"/>
        <v>8485.1586169354705</v>
      </c>
      <c r="J23" s="127">
        <f t="shared" si="1"/>
        <v>12283.569584651126</v>
      </c>
      <c r="K23" s="127">
        <f t="shared" si="1"/>
        <v>15534.548051136166</v>
      </c>
      <c r="L23" s="127">
        <f t="shared" si="1"/>
        <v>10786.424465771137</v>
      </c>
      <c r="M23" s="127">
        <f t="shared" si="1"/>
        <v>9323.330385877709</v>
      </c>
      <c r="N23" s="127">
        <f t="shared" si="1"/>
        <v>125741.58788798662</v>
      </c>
    </row>
    <row r="24" spans="1:14" ht="15.6">
      <c r="A24" s="139" t="s">
        <v>78</v>
      </c>
      <c r="B24" s="127">
        <f>+B23+B11</f>
        <v>77662.236073905224</v>
      </c>
      <c r="C24" s="127">
        <f>+C23+C11</f>
        <v>76800.843276035652</v>
      </c>
      <c r="D24" s="127">
        <f>+D23+D11</f>
        <v>65704.15474301565</v>
      </c>
      <c r="E24" s="127">
        <f>+E23+E11</f>
        <v>70862.99406065415</v>
      </c>
      <c r="F24" s="127">
        <f>+F23+F11</f>
        <v>70786.440130589661</v>
      </c>
      <c r="G24" s="127">
        <f t="shared" ref="G24:N24" si="2">+G11+G23</f>
        <v>64446.730356497275</v>
      </c>
      <c r="H24" s="127">
        <f t="shared" si="2"/>
        <v>69864.260289987913</v>
      </c>
      <c r="I24" s="127">
        <f t="shared" si="2"/>
        <v>69745.218158483825</v>
      </c>
      <c r="J24" s="127">
        <f t="shared" si="2"/>
        <v>74592.582185693376</v>
      </c>
      <c r="K24" s="127">
        <f t="shared" si="2"/>
        <v>83617.283008548271</v>
      </c>
      <c r="L24" s="127">
        <f t="shared" si="2"/>
        <v>66419.431948457044</v>
      </c>
      <c r="M24" s="127">
        <f t="shared" si="2"/>
        <v>52240.38881544934</v>
      </c>
      <c r="N24" s="127">
        <f t="shared" si="2"/>
        <v>842742.56304731756</v>
      </c>
    </row>
    <row r="25" spans="1:14" ht="15.6">
      <c r="A25" s="140" t="s">
        <v>40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/>
    </row>
    <row r="26" spans="1:14">
      <c r="A26" s="153" t="s">
        <v>28</v>
      </c>
      <c r="B26" s="125">
        <v>174.8827465</v>
      </c>
      <c r="C26" s="125">
        <v>168.9648985</v>
      </c>
      <c r="D26" s="125">
        <v>161.15362809999999</v>
      </c>
      <c r="E26" s="125">
        <v>147.57696100000001</v>
      </c>
      <c r="F26" s="125">
        <v>103.63082230000001</v>
      </c>
      <c r="G26" s="125">
        <v>135.87476620000001</v>
      </c>
      <c r="H26" s="125">
        <v>128.7411443</v>
      </c>
      <c r="I26" s="125">
        <v>169.5476079</v>
      </c>
      <c r="J26" s="125">
        <v>174.0389021</v>
      </c>
      <c r="K26" s="125">
        <v>167.4897747</v>
      </c>
      <c r="L26" s="125">
        <v>217.5620414</v>
      </c>
      <c r="M26" s="125">
        <v>220.9902304</v>
      </c>
      <c r="N26" s="126">
        <f>SUM(B26:M26)</f>
        <v>1970.4535234000002</v>
      </c>
    </row>
    <row r="27" spans="1:14">
      <c r="A27" s="154" t="s">
        <v>79</v>
      </c>
      <c r="B27" s="125">
        <v>4999.8535917769996</v>
      </c>
      <c r="C27" s="125">
        <v>6508.598332817327</v>
      </c>
      <c r="D27" s="125">
        <v>3494.713614348761</v>
      </c>
      <c r="E27" s="125">
        <v>5087.2176192200004</v>
      </c>
      <c r="F27" s="125">
        <v>3765.7302997480001</v>
      </c>
      <c r="G27" s="125">
        <v>5158.6523695808946</v>
      </c>
      <c r="H27" s="125">
        <v>4304.1541926346881</v>
      </c>
      <c r="I27" s="125">
        <v>4564.3509808850067</v>
      </c>
      <c r="J27" s="125">
        <v>6138.7151104494878</v>
      </c>
      <c r="K27" s="125">
        <v>3562.1121078309607</v>
      </c>
      <c r="L27" s="125">
        <v>4260.2658579866275</v>
      </c>
      <c r="M27" s="125">
        <v>2667.4994848671072</v>
      </c>
      <c r="N27" s="126">
        <f t="shared" ref="N27:N36" si="3">SUM(B27:M27)</f>
        <v>54511.86356214586</v>
      </c>
    </row>
    <row r="28" spans="1:14">
      <c r="A28" s="153" t="s">
        <v>80</v>
      </c>
      <c r="B28" s="125">
        <v>2453.6156261546894</v>
      </c>
      <c r="C28" s="125">
        <v>3729.7819551904786</v>
      </c>
      <c r="D28" s="125">
        <v>1815.4589436252204</v>
      </c>
      <c r="E28" s="125">
        <v>1387.5573958896</v>
      </c>
      <c r="F28" s="125">
        <v>2201.9511629057747</v>
      </c>
      <c r="G28" s="125">
        <v>2666.7331285407172</v>
      </c>
      <c r="H28" s="125">
        <v>3165.2473039914471</v>
      </c>
      <c r="I28" s="125">
        <v>2823.3626685626168</v>
      </c>
      <c r="J28" s="125">
        <v>3931.0219684355784</v>
      </c>
      <c r="K28" s="125">
        <v>3156.0917970239229</v>
      </c>
      <c r="L28" s="125">
        <v>2464.465852310911</v>
      </c>
      <c r="M28" s="125">
        <v>1713.2610367147001</v>
      </c>
      <c r="N28" s="126">
        <f t="shared" si="3"/>
        <v>31508.548839345658</v>
      </c>
    </row>
    <row r="29" spans="1:14">
      <c r="A29" s="153" t="s">
        <v>81</v>
      </c>
      <c r="B29" s="125">
        <v>2484.4868547256592</v>
      </c>
      <c r="C29" s="125">
        <v>2129.932848422</v>
      </c>
      <c r="D29" s="125">
        <v>2623.3304930340805</v>
      </c>
      <c r="E29" s="125">
        <v>2043.2540154800004</v>
      </c>
      <c r="F29" s="125">
        <v>2276.249611452</v>
      </c>
      <c r="G29" s="125">
        <v>3124.5278713999523</v>
      </c>
      <c r="H29" s="125">
        <v>2604.0095500484608</v>
      </c>
      <c r="I29" s="125">
        <v>2995.4610617580083</v>
      </c>
      <c r="J29" s="125">
        <v>2835.4144455682381</v>
      </c>
      <c r="K29" s="125">
        <v>2105.8387321061955</v>
      </c>
      <c r="L29" s="125">
        <v>1930.0484617728864</v>
      </c>
      <c r="M29" s="125">
        <v>1305.7168691875029</v>
      </c>
      <c r="N29" s="126">
        <f t="shared" si="3"/>
        <v>28458.270814954984</v>
      </c>
    </row>
    <row r="30" spans="1:14">
      <c r="A30" s="136" t="s">
        <v>32</v>
      </c>
      <c r="B30" s="125">
        <v>8.1339012999999998</v>
      </c>
      <c r="C30" s="125">
        <v>8.1023230999999996</v>
      </c>
      <c r="D30" s="125">
        <v>10.045218200000001</v>
      </c>
      <c r="E30" s="125">
        <v>8.1984372000000008</v>
      </c>
      <c r="F30" s="125">
        <v>10.428487000000001</v>
      </c>
      <c r="G30" s="125">
        <v>10.821106800000001</v>
      </c>
      <c r="H30" s="125">
        <v>4.6546982999999997</v>
      </c>
      <c r="I30" s="125">
        <v>8.7533440999999996</v>
      </c>
      <c r="J30" s="125">
        <v>83.648421396000003</v>
      </c>
      <c r="K30" s="125">
        <v>222.34123498999998</v>
      </c>
      <c r="L30" s="125">
        <v>69.739897668149993</v>
      </c>
      <c r="M30" s="125">
        <v>114.83362020565001</v>
      </c>
      <c r="N30" s="126">
        <f>SUM(B30:M30)</f>
        <v>559.70069025980001</v>
      </c>
    </row>
    <row r="31" spans="1:14">
      <c r="A31" s="135" t="s">
        <v>33</v>
      </c>
      <c r="B31" s="125">
        <v>8771.2941448205802</v>
      </c>
      <c r="C31" s="125">
        <v>9143.3096194483442</v>
      </c>
      <c r="D31" s="125">
        <v>8744.3096427206583</v>
      </c>
      <c r="E31" s="125">
        <v>10609.2845082856</v>
      </c>
      <c r="F31" s="125">
        <v>9452.2034476281369</v>
      </c>
      <c r="G31" s="125">
        <v>13679.849593225288</v>
      </c>
      <c r="H31" s="125">
        <v>12534.041081649917</v>
      </c>
      <c r="I31" s="125">
        <v>13264.074826040778</v>
      </c>
      <c r="J31" s="125">
        <v>13113.094808258575</v>
      </c>
      <c r="K31" s="125">
        <v>8781.8916366725716</v>
      </c>
      <c r="L31" s="125">
        <v>8499.7448750165313</v>
      </c>
      <c r="M31" s="125">
        <v>7326.1720538344944</v>
      </c>
      <c r="N31" s="126">
        <f t="shared" si="3"/>
        <v>123919.27023760149</v>
      </c>
    </row>
    <row r="32" spans="1:14">
      <c r="A32" s="135" t="s">
        <v>43</v>
      </c>
      <c r="B32" s="125">
        <v>0</v>
      </c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6">
        <f t="shared" si="3"/>
        <v>0</v>
      </c>
    </row>
    <row r="33" spans="1:14">
      <c r="A33" s="135" t="s">
        <v>44</v>
      </c>
      <c r="B33" s="125">
        <v>0.87</v>
      </c>
      <c r="C33" s="125">
        <v>5.91</v>
      </c>
      <c r="D33" s="125">
        <v>9.6900000000000013</v>
      </c>
      <c r="E33" s="125">
        <v>9.9</v>
      </c>
      <c r="F33" s="125">
        <v>8.57</v>
      </c>
      <c r="G33" s="125">
        <v>10.61</v>
      </c>
      <c r="H33" s="125">
        <v>8.6</v>
      </c>
      <c r="I33" s="125">
        <v>10.390000000000002</v>
      </c>
      <c r="J33" s="125">
        <v>7.5400000000000009</v>
      </c>
      <c r="K33" s="125">
        <v>8.56</v>
      </c>
      <c r="L33" s="125">
        <v>10.15</v>
      </c>
      <c r="M33" s="125">
        <v>5.18</v>
      </c>
      <c r="N33" s="126">
        <f t="shared" si="3"/>
        <v>95.970000000000027</v>
      </c>
    </row>
    <row r="34" spans="1:14">
      <c r="A34" s="135" t="s">
        <v>35</v>
      </c>
      <c r="B34" s="125">
        <v>160.51993770000001</v>
      </c>
      <c r="C34" s="125">
        <v>280.11</v>
      </c>
      <c r="D34" s="125">
        <v>315.68453170000004</v>
      </c>
      <c r="E34" s="125">
        <v>425.91540170000002</v>
      </c>
      <c r="F34" s="125">
        <v>371.47372041335001</v>
      </c>
      <c r="G34" s="125">
        <v>979.8708299985999</v>
      </c>
      <c r="H34" s="125">
        <v>329.32121636624998</v>
      </c>
      <c r="I34" s="125">
        <v>330.48936723195999</v>
      </c>
      <c r="J34" s="125">
        <v>66.622912260999996</v>
      </c>
      <c r="K34" s="125">
        <v>0.32547409999999999</v>
      </c>
      <c r="L34" s="125">
        <v>336.23655091324196</v>
      </c>
      <c r="M34" s="125">
        <v>214.64686494742142</v>
      </c>
      <c r="N34" s="126">
        <f t="shared" si="3"/>
        <v>3811.2168073318235</v>
      </c>
    </row>
    <row r="35" spans="1:14">
      <c r="A35" s="135" t="s">
        <v>36</v>
      </c>
      <c r="B35" s="125">
        <v>12.3616809</v>
      </c>
      <c r="C35" s="125">
        <v>11.324625899999999</v>
      </c>
      <c r="D35" s="125">
        <v>2.4015566000000002</v>
      </c>
      <c r="E35" s="125">
        <v>2.9478871</v>
      </c>
      <c r="F35" s="125">
        <v>15.0445694</v>
      </c>
      <c r="G35" s="125">
        <v>7.0681826000000001</v>
      </c>
      <c r="H35" s="125">
        <v>7.7166939000000001</v>
      </c>
      <c r="I35" s="125">
        <v>7.8224159000000002</v>
      </c>
      <c r="J35" s="125">
        <v>0</v>
      </c>
      <c r="K35" s="125">
        <v>14.4480266</v>
      </c>
      <c r="L35" s="125">
        <v>7.4645773999999996</v>
      </c>
      <c r="M35" s="125">
        <v>0</v>
      </c>
      <c r="N35" s="126">
        <f t="shared" si="3"/>
        <v>88.6002163</v>
      </c>
    </row>
    <row r="36" spans="1:14">
      <c r="A36" s="135" t="s">
        <v>83</v>
      </c>
      <c r="B36" s="125">
        <v>398.41286671870347</v>
      </c>
      <c r="C36" s="125">
        <v>935.21856080145994</v>
      </c>
      <c r="D36" s="125">
        <v>525.40428144142163</v>
      </c>
      <c r="E36" s="125">
        <v>891.08528710380006</v>
      </c>
      <c r="F36" s="125">
        <v>1474.175670999161</v>
      </c>
      <c r="G36" s="125">
        <v>582.93105908796917</v>
      </c>
      <c r="H36" s="125">
        <v>504.01173496745986</v>
      </c>
      <c r="I36" s="125">
        <v>690.85009887679996</v>
      </c>
      <c r="J36" s="125">
        <v>824.78967315733348</v>
      </c>
      <c r="K36" s="125">
        <v>877.82388886749993</v>
      </c>
      <c r="L36" s="125">
        <v>750.52525634518111</v>
      </c>
      <c r="M36" s="125">
        <v>638.419120174</v>
      </c>
      <c r="N36" s="126">
        <f t="shared" si="3"/>
        <v>9093.6474985407895</v>
      </c>
    </row>
    <row r="37" spans="1:14" ht="15.6">
      <c r="A37" s="143" t="s">
        <v>84</v>
      </c>
      <c r="B37" s="127">
        <f t="shared" ref="B37:N37" si="4">SUM(B26:B36)</f>
        <v>19464.431350596631</v>
      </c>
      <c r="C37" s="127">
        <f t="shared" si="4"/>
        <v>22921.253164179609</v>
      </c>
      <c r="D37" s="127">
        <f t="shared" si="4"/>
        <v>17702.191909770143</v>
      </c>
      <c r="E37" s="127">
        <f t="shared" si="4"/>
        <v>20612.937512979002</v>
      </c>
      <c r="F37" s="127">
        <f t="shared" si="4"/>
        <v>19679.45779184642</v>
      </c>
      <c r="G37" s="127">
        <f t="shared" si="4"/>
        <v>26356.938907433421</v>
      </c>
      <c r="H37" s="127">
        <f t="shared" si="4"/>
        <v>23590.497616158224</v>
      </c>
      <c r="I37" s="127">
        <f t="shared" si="4"/>
        <v>24865.102371255165</v>
      </c>
      <c r="J37" s="127">
        <f t="shared" si="4"/>
        <v>27174.886241626213</v>
      </c>
      <c r="K37" s="127">
        <f t="shared" si="4"/>
        <v>18896.922672891149</v>
      </c>
      <c r="L37" s="127">
        <f t="shared" si="4"/>
        <v>18546.203370813531</v>
      </c>
      <c r="M37" s="127">
        <f t="shared" si="4"/>
        <v>14206.719280330875</v>
      </c>
      <c r="N37" s="127">
        <f t="shared" si="4"/>
        <v>254017.54218988039</v>
      </c>
    </row>
    <row r="38" spans="1:14" ht="15.6">
      <c r="A38" s="139" t="s">
        <v>47</v>
      </c>
      <c r="B38" s="127">
        <f t="shared" ref="B38:N38" si="5">+B24-B37</f>
        <v>58197.804723308596</v>
      </c>
      <c r="C38" s="127">
        <f t="shared" si="5"/>
        <v>53879.590111856043</v>
      </c>
      <c r="D38" s="127">
        <f t="shared" si="5"/>
        <v>48001.962833245503</v>
      </c>
      <c r="E38" s="127">
        <f t="shared" si="5"/>
        <v>50250.056547675151</v>
      </c>
      <c r="F38" s="127">
        <f t="shared" si="5"/>
        <v>51106.982338743241</v>
      </c>
      <c r="G38" s="127">
        <f t="shared" si="5"/>
        <v>38089.79144906385</v>
      </c>
      <c r="H38" s="127">
        <f t="shared" si="5"/>
        <v>46273.762673829689</v>
      </c>
      <c r="I38" s="127">
        <f t="shared" si="5"/>
        <v>44880.115787228657</v>
      </c>
      <c r="J38" s="127">
        <f t="shared" si="5"/>
        <v>47417.695944067164</v>
      </c>
      <c r="K38" s="127">
        <f t="shared" si="5"/>
        <v>64720.360335657126</v>
      </c>
      <c r="L38" s="127">
        <f t="shared" si="5"/>
        <v>47873.228577643516</v>
      </c>
      <c r="M38" s="127">
        <f t="shared" si="5"/>
        <v>38033.669535118461</v>
      </c>
      <c r="N38" s="127">
        <f t="shared" si="5"/>
        <v>588725.02085743716</v>
      </c>
    </row>
    <row r="39" spans="1:14">
      <c r="A39" s="173" t="s">
        <v>49</v>
      </c>
      <c r="B39" s="174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</row>
    <row r="40" spans="1:14">
      <c r="A40" s="156" t="s">
        <v>50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</row>
    <row r="41" spans="1:14">
      <c r="A41" s="158" t="s">
        <v>51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</row>
    <row r="42" spans="1:14">
      <c r="A42" s="158" t="s">
        <v>52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53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19"/>
    </row>
    <row r="44" spans="1:14">
      <c r="A44" s="158" t="s">
        <v>54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19"/>
    </row>
    <row r="45" spans="1:14">
      <c r="A45" s="158" t="s">
        <v>55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57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19"/>
    </row>
    <row r="48" spans="1:14">
      <c r="A48" s="159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9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</row>
  </sheetData>
  <mergeCells count="3">
    <mergeCell ref="A7:N7"/>
    <mergeCell ref="A8:N8"/>
    <mergeCell ref="A39:B39"/>
  </mergeCells>
  <pageMargins left="0.7" right="0.7" top="0.75" bottom="0.75" header="0.3" footer="0.3"/>
  <pageSetup paperSize="9" orientation="landscape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N47"/>
  <sheetViews>
    <sheetView zoomScale="70" zoomScaleNormal="70" workbookViewId="0">
      <selection activeCell="G48" sqref="G48"/>
    </sheetView>
  </sheetViews>
  <sheetFormatPr defaultRowHeight="14.4"/>
  <cols>
    <col min="1" max="1" width="28" customWidth="1"/>
    <col min="2" max="14" width="17.554687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399999999999999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">
      <c r="A6" s="132" t="s">
        <v>88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7.399999999999999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7.399999999999999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6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6">
      <c r="A11" s="134" t="s">
        <v>26</v>
      </c>
      <c r="B11" s="125">
        <v>54773.944352908766</v>
      </c>
      <c r="C11" s="125">
        <v>68799.380595905328</v>
      </c>
      <c r="D11" s="125">
        <v>69745.590324090284</v>
      </c>
      <c r="E11" s="125">
        <v>71013.141565419355</v>
      </c>
      <c r="F11" s="125">
        <v>69055.323152614888</v>
      </c>
      <c r="G11" s="125">
        <v>70493.004317920408</v>
      </c>
      <c r="H11" s="125">
        <v>84901.828429672853</v>
      </c>
      <c r="I11" s="125">
        <v>59275.170125683311</v>
      </c>
      <c r="J11" s="125">
        <v>59454.511485089999</v>
      </c>
      <c r="K11" s="125">
        <v>58810.762317579327</v>
      </c>
      <c r="L11" s="125">
        <v>54282.299742562369</v>
      </c>
      <c r="M11" s="125">
        <v>62577.893696921747</v>
      </c>
      <c r="N11" s="126">
        <f>SUM(B11:M11)</f>
        <v>783182.85010636866</v>
      </c>
    </row>
    <row r="12" spans="1:14" ht="15.6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2757.0097951452922</v>
      </c>
      <c r="C13" s="125">
        <v>3035.2063645834801</v>
      </c>
      <c r="D13" s="125">
        <v>4267.9005282536755</v>
      </c>
      <c r="E13" s="125">
        <v>4310.9199078430684</v>
      </c>
      <c r="F13" s="125">
        <v>5131.2611970930748</v>
      </c>
      <c r="G13" s="125">
        <v>5237.166359424682</v>
      </c>
      <c r="H13" s="125">
        <v>4842.8697975462273</v>
      </c>
      <c r="I13" s="125">
        <v>4134.2692409969486</v>
      </c>
      <c r="J13" s="125">
        <v>3868.2432880573406</v>
      </c>
      <c r="K13" s="125">
        <v>3279.6500651517886</v>
      </c>
      <c r="L13" s="125">
        <v>4070.0182072537809</v>
      </c>
      <c r="M13" s="125">
        <v>5004.5280958766089</v>
      </c>
      <c r="N13" s="126">
        <f t="shared" ref="N13:N22" si="0">SUM(B13:M13)</f>
        <v>49939.042847225959</v>
      </c>
    </row>
    <row r="14" spans="1:14">
      <c r="A14" s="136" t="s">
        <v>29</v>
      </c>
      <c r="B14" s="125">
        <v>0</v>
      </c>
      <c r="C14" s="125">
        <v>862.97443156474606</v>
      </c>
      <c r="D14" s="125">
        <v>0</v>
      </c>
      <c r="E14" s="125">
        <v>0</v>
      </c>
      <c r="F14" s="125">
        <v>193.91637524700002</v>
      </c>
      <c r="G14" s="125">
        <v>244.38610186871347</v>
      </c>
      <c r="H14" s="125">
        <v>194.87476033889482</v>
      </c>
      <c r="I14" s="125">
        <v>155.44096716781175</v>
      </c>
      <c r="J14" s="125">
        <v>131.01597236362761</v>
      </c>
      <c r="K14" s="125">
        <v>249.2984345777875</v>
      </c>
      <c r="L14" s="125">
        <v>414.408722279914</v>
      </c>
      <c r="M14" s="125">
        <v>657.61486835877997</v>
      </c>
      <c r="N14" s="126">
        <f t="shared" si="0"/>
        <v>3103.9306337672751</v>
      </c>
    </row>
    <row r="15" spans="1:14">
      <c r="A15" s="135" t="s">
        <v>30</v>
      </c>
      <c r="B15" s="125">
        <v>1353.4022294755969</v>
      </c>
      <c r="C15" s="125">
        <v>588.1531976338124</v>
      </c>
      <c r="D15" s="125">
        <v>977.16449033010622</v>
      </c>
      <c r="E15" s="125">
        <v>783.83421637461061</v>
      </c>
      <c r="F15" s="125">
        <v>761.58518887739001</v>
      </c>
      <c r="G15" s="125">
        <v>821.1899409559129</v>
      </c>
      <c r="H15" s="125">
        <v>1346.767570310599</v>
      </c>
      <c r="I15" s="125">
        <v>1166.5783805963817</v>
      </c>
      <c r="J15" s="125">
        <v>703.54944426100883</v>
      </c>
      <c r="K15" s="125">
        <v>196.4365229580286</v>
      </c>
      <c r="L15" s="125">
        <v>668.14111738719384</v>
      </c>
      <c r="M15" s="125">
        <v>298.57490026229993</v>
      </c>
      <c r="N15" s="126">
        <f t="shared" si="0"/>
        <v>9665.377199422941</v>
      </c>
    </row>
    <row r="16" spans="1:14">
      <c r="A16" s="135" t="s">
        <v>31</v>
      </c>
      <c r="B16" s="125">
        <v>176.71896310000002</v>
      </c>
      <c r="C16" s="125">
        <v>34.988455299999998</v>
      </c>
      <c r="D16" s="125">
        <v>76.298114499999997</v>
      </c>
      <c r="E16" s="125">
        <v>157.36637769999999</v>
      </c>
      <c r="F16" s="125">
        <v>199.0777909</v>
      </c>
      <c r="G16" s="125">
        <v>208.87398229999999</v>
      </c>
      <c r="H16" s="125">
        <v>249.3218651</v>
      </c>
      <c r="I16" s="125">
        <v>114.69872120000001</v>
      </c>
      <c r="J16" s="125">
        <v>126.2723012</v>
      </c>
      <c r="K16" s="125">
        <v>23.671521200000001</v>
      </c>
      <c r="L16" s="125">
        <v>0</v>
      </c>
      <c r="M16" s="125">
        <v>25.1747725</v>
      </c>
      <c r="N16" s="126">
        <f t="shared" si="0"/>
        <v>1392.4628649999997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295.53598486108501</v>
      </c>
      <c r="C18" s="125">
        <v>545.76657871355928</v>
      </c>
      <c r="D18" s="125">
        <v>29.937406699999993</v>
      </c>
      <c r="E18" s="125">
        <v>11.300313199999998</v>
      </c>
      <c r="F18" s="125">
        <v>20.150009599999994</v>
      </c>
      <c r="G18" s="125">
        <v>13.5016651</v>
      </c>
      <c r="H18" s="125">
        <v>112.01790749999995</v>
      </c>
      <c r="I18" s="125">
        <v>46.399008100000003</v>
      </c>
      <c r="J18" s="125">
        <v>34.026876000000001</v>
      </c>
      <c r="K18" s="125">
        <v>301.82139845693371</v>
      </c>
      <c r="L18" s="125">
        <v>740.36327081485001</v>
      </c>
      <c r="M18" s="125">
        <v>334.94552788031996</v>
      </c>
      <c r="N18" s="126">
        <f>SUM(B18:M18)</f>
        <v>2485.7659469267473</v>
      </c>
    </row>
    <row r="19" spans="1:14">
      <c r="A19" s="135" t="s">
        <v>34</v>
      </c>
      <c r="B19" s="125">
        <v>608.61118809999914</v>
      </c>
      <c r="C19" s="125">
        <v>1117.6558270999974</v>
      </c>
      <c r="D19" s="125">
        <v>1229.4522331999995</v>
      </c>
      <c r="E19" s="125">
        <v>1053.9010620536351</v>
      </c>
      <c r="F19" s="125">
        <v>1232.4479588649983</v>
      </c>
      <c r="G19" s="125">
        <v>942.87353473219957</v>
      </c>
      <c r="H19" s="125">
        <v>1425.1504386999998</v>
      </c>
      <c r="I19" s="125">
        <v>1223.8616022429983</v>
      </c>
      <c r="J19" s="125">
        <v>1103.090072189987</v>
      </c>
      <c r="K19" s="125">
        <v>1049.0551736807497</v>
      </c>
      <c r="L19" s="125">
        <v>945.25292466716598</v>
      </c>
      <c r="M19" s="125">
        <v>1417.8945933378388</v>
      </c>
      <c r="N19" s="126">
        <f>SUM(B19:M19)</f>
        <v>13349.246608869569</v>
      </c>
    </row>
    <row r="20" spans="1:14">
      <c r="A20" s="135" t="s">
        <v>35</v>
      </c>
      <c r="B20" s="125">
        <v>930.81036035050352</v>
      </c>
      <c r="C20" s="125">
        <v>405.34681746575211</v>
      </c>
      <c r="D20" s="125">
        <v>703.10810053931596</v>
      </c>
      <c r="E20" s="125">
        <v>596.54778736803371</v>
      </c>
      <c r="F20" s="125">
        <v>264.05185100000017</v>
      </c>
      <c r="G20" s="125">
        <v>201.68005656243713</v>
      </c>
      <c r="H20" s="125">
        <v>191.48566100000011</v>
      </c>
      <c r="I20" s="125">
        <v>132.85493430000002</v>
      </c>
      <c r="J20" s="125">
        <v>655.19846139969673</v>
      </c>
      <c r="K20" s="125">
        <v>65.601048499999976</v>
      </c>
      <c r="L20" s="125">
        <v>399.33325184809803</v>
      </c>
      <c r="M20" s="125">
        <v>235.85536442485855</v>
      </c>
      <c r="N20" s="126">
        <f t="shared" si="0"/>
        <v>4781.8736947586958</v>
      </c>
    </row>
    <row r="21" spans="1:14">
      <c r="A21" s="135" t="s">
        <v>36</v>
      </c>
      <c r="B21" s="125">
        <v>228.02166850000012</v>
      </c>
      <c r="C21" s="125">
        <v>201.17625200000009</v>
      </c>
      <c r="D21" s="125">
        <v>129.29772709999995</v>
      </c>
      <c r="E21" s="125">
        <v>107.08283110000004</v>
      </c>
      <c r="F21" s="125">
        <v>91.379912200000007</v>
      </c>
      <c r="G21" s="125">
        <v>142.17174949999998</v>
      </c>
      <c r="H21" s="125">
        <v>160.02712939999998</v>
      </c>
      <c r="I21" s="125">
        <v>173.54262130000001</v>
      </c>
      <c r="J21" s="125">
        <v>170.83771980000003</v>
      </c>
      <c r="K21" s="125">
        <v>209.16618689999996</v>
      </c>
      <c r="L21" s="125">
        <v>204.59118739999994</v>
      </c>
      <c r="M21" s="125">
        <v>332.17980920000008</v>
      </c>
      <c r="N21" s="126">
        <f>SUM(B21:M21)</f>
        <v>2149.4747944000001</v>
      </c>
    </row>
    <row r="22" spans="1:14" ht="18.600000000000001">
      <c r="A22" s="137" t="s">
        <v>37</v>
      </c>
      <c r="B22" s="125">
        <v>2021.5808955166526</v>
      </c>
      <c r="C22" s="125">
        <v>2052.4860110790923</v>
      </c>
      <c r="D22" s="125">
        <v>2411.7698026364733</v>
      </c>
      <c r="E22" s="125">
        <v>2445.6007355957881</v>
      </c>
      <c r="F22" s="125">
        <v>2353.9809282677006</v>
      </c>
      <c r="G22" s="125">
        <v>1908.5649153295526</v>
      </c>
      <c r="H22" s="125">
        <v>1661.870150300666</v>
      </c>
      <c r="I22" s="125">
        <v>1892.250887758687</v>
      </c>
      <c r="J22" s="125">
        <v>2764.037534813905</v>
      </c>
      <c r="K22" s="125">
        <v>2564.083743653684</v>
      </c>
      <c r="L22" s="125">
        <v>2439.5474819180945</v>
      </c>
      <c r="M22" s="125">
        <v>2282.4894894110316</v>
      </c>
      <c r="N22" s="126">
        <f t="shared" si="0"/>
        <v>26798.262576281333</v>
      </c>
    </row>
    <row r="23" spans="1:14" ht="15.6">
      <c r="A23" s="138" t="s">
        <v>77</v>
      </c>
      <c r="B23" s="127">
        <f t="shared" ref="B23:N23" si="1">SUM(B13:B22)</f>
        <v>8371.6910850491295</v>
      </c>
      <c r="C23" s="127">
        <f t="shared" si="1"/>
        <v>8843.7539354404398</v>
      </c>
      <c r="D23" s="127">
        <f t="shared" si="1"/>
        <v>9824.9284032595715</v>
      </c>
      <c r="E23" s="127">
        <f t="shared" si="1"/>
        <v>9466.553231235137</v>
      </c>
      <c r="F23" s="127">
        <f t="shared" si="1"/>
        <v>10247.851212050165</v>
      </c>
      <c r="G23" s="127">
        <f t="shared" si="1"/>
        <v>9720.408305773497</v>
      </c>
      <c r="H23" s="127">
        <f t="shared" si="1"/>
        <v>10184.385280196384</v>
      </c>
      <c r="I23" s="127">
        <f t="shared" si="1"/>
        <v>9039.8963636628287</v>
      </c>
      <c r="J23" s="127">
        <f t="shared" si="1"/>
        <v>9556.2716700855635</v>
      </c>
      <c r="K23" s="127">
        <f t="shared" si="1"/>
        <v>7938.7840950789714</v>
      </c>
      <c r="L23" s="127">
        <f t="shared" si="1"/>
        <v>9881.6561635690978</v>
      </c>
      <c r="M23" s="127">
        <f t="shared" si="1"/>
        <v>10589.257421251737</v>
      </c>
      <c r="N23" s="127">
        <f t="shared" si="1"/>
        <v>113665.43716665253</v>
      </c>
    </row>
    <row r="24" spans="1:14" ht="15.6">
      <c r="A24" s="139" t="s">
        <v>78</v>
      </c>
      <c r="B24" s="127">
        <f>+B23+B11</f>
        <v>63145.635437957899</v>
      </c>
      <c r="C24" s="127">
        <f>+C23+C11</f>
        <v>77643.134531345771</v>
      </c>
      <c r="D24" s="127">
        <f>+D23+D11</f>
        <v>79570.51872734986</v>
      </c>
      <c r="E24" s="127">
        <f>+E23+E11</f>
        <v>80479.694796654498</v>
      </c>
      <c r="F24" s="127">
        <f>+F23+F11</f>
        <v>79303.174364665058</v>
      </c>
      <c r="G24" s="127">
        <f t="shared" ref="G24:N24" si="2">+G11+G23</f>
        <v>80213.412623693905</v>
      </c>
      <c r="H24" s="127">
        <f t="shared" si="2"/>
        <v>95086.213709869233</v>
      </c>
      <c r="I24" s="127">
        <f t="shared" si="2"/>
        <v>68315.066489346136</v>
      </c>
      <c r="J24" s="127">
        <f t="shared" si="2"/>
        <v>69010.783155175566</v>
      </c>
      <c r="K24" s="127">
        <f t="shared" si="2"/>
        <v>66749.546412658296</v>
      </c>
      <c r="L24" s="127">
        <f t="shared" si="2"/>
        <v>64163.955906131465</v>
      </c>
      <c r="M24" s="127">
        <f t="shared" si="2"/>
        <v>73167.151118173482</v>
      </c>
      <c r="N24" s="127">
        <f t="shared" si="2"/>
        <v>896848.28727302118</v>
      </c>
    </row>
    <row r="25" spans="1:14" ht="15.6">
      <c r="A25" s="140" t="s">
        <v>40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/>
    </row>
    <row r="26" spans="1:14">
      <c r="A26" s="141" t="s">
        <v>28</v>
      </c>
      <c r="B26" s="125">
        <v>119.7943018</v>
      </c>
      <c r="C26" s="125">
        <v>137.08898210000001</v>
      </c>
      <c r="D26" s="125">
        <v>151.55719880000001</v>
      </c>
      <c r="E26" s="125">
        <v>162.47858880000001</v>
      </c>
      <c r="F26" s="125">
        <v>158.74388379999999</v>
      </c>
      <c r="G26" s="125">
        <v>173.27278810000001</v>
      </c>
      <c r="H26" s="125">
        <v>192.81618490000002</v>
      </c>
      <c r="I26" s="125">
        <v>173.8859253</v>
      </c>
      <c r="J26" s="125">
        <v>209.220598</v>
      </c>
      <c r="K26" s="125">
        <v>172.88717650000001</v>
      </c>
      <c r="L26" s="125">
        <v>145.64079379999998</v>
      </c>
      <c r="M26" s="125">
        <v>178.3506874</v>
      </c>
      <c r="N26" s="126">
        <f>SUM(B26:M26)</f>
        <v>1975.7371092999999</v>
      </c>
    </row>
    <row r="27" spans="1:14">
      <c r="A27" s="142" t="s">
        <v>79</v>
      </c>
      <c r="B27" s="125">
        <v>4192.1922099837766</v>
      </c>
      <c r="C27" s="125">
        <v>5836.464384317178</v>
      </c>
      <c r="D27" s="125">
        <v>5930.7687670530549</v>
      </c>
      <c r="E27" s="125">
        <v>5225.796466767466</v>
      </c>
      <c r="F27" s="125">
        <v>4276.5388291036143</v>
      </c>
      <c r="G27" s="125">
        <v>6355.6889873408336</v>
      </c>
      <c r="H27" s="125">
        <v>6397.8962486970122</v>
      </c>
      <c r="I27" s="125">
        <v>4683.2450387094495</v>
      </c>
      <c r="J27" s="125">
        <v>3971.70440022712</v>
      </c>
      <c r="K27" s="125">
        <v>4013.47458991648</v>
      </c>
      <c r="L27" s="125">
        <v>4057.9005103170002</v>
      </c>
      <c r="M27" s="125">
        <v>5477.1386018736721</v>
      </c>
      <c r="N27" s="126">
        <f t="shared" ref="N27:N35" si="3">SUM(B27:M27)</f>
        <v>60418.809034306651</v>
      </c>
    </row>
    <row r="28" spans="1:14">
      <c r="A28" s="141" t="s">
        <v>80</v>
      </c>
      <c r="B28" s="125">
        <v>2063.5679421593745</v>
      </c>
      <c r="C28" s="125">
        <v>2427.2590552090132</v>
      </c>
      <c r="D28" s="125">
        <v>2767.7535671527171</v>
      </c>
      <c r="E28" s="125">
        <v>2777.4232129734664</v>
      </c>
      <c r="F28" s="125">
        <v>3059.5255939339968</v>
      </c>
      <c r="G28" s="125">
        <v>3720.6767414184087</v>
      </c>
      <c r="H28" s="125">
        <v>2771.8231050861241</v>
      </c>
      <c r="I28" s="125">
        <v>2538.2831196302764</v>
      </c>
      <c r="J28" s="125">
        <v>2010.6125314238452</v>
      </c>
      <c r="K28" s="125">
        <v>1489.9123230261084</v>
      </c>
      <c r="L28" s="125">
        <v>1535.6897872087177</v>
      </c>
      <c r="M28" s="125">
        <v>1730.5941543638662</v>
      </c>
      <c r="N28" s="126">
        <f t="shared" si="3"/>
        <v>28893.121133585912</v>
      </c>
    </row>
    <row r="29" spans="1:14">
      <c r="A29" s="141" t="s">
        <v>81</v>
      </c>
      <c r="B29" s="125">
        <v>2153.5471188510001</v>
      </c>
      <c r="C29" s="125">
        <v>2595.3934686848997</v>
      </c>
      <c r="D29" s="125">
        <v>3420.2001193361489</v>
      </c>
      <c r="E29" s="125">
        <v>3089.6859802801464</v>
      </c>
      <c r="F29" s="125">
        <v>2914.012744940213</v>
      </c>
      <c r="G29" s="125">
        <v>3348.2525455744335</v>
      </c>
      <c r="H29" s="125">
        <v>3274.5212726969276</v>
      </c>
      <c r="I29" s="125">
        <v>2923.2247727200634</v>
      </c>
      <c r="J29" s="125">
        <v>2537.26097862596</v>
      </c>
      <c r="K29" s="125">
        <v>2399.6221852281833</v>
      </c>
      <c r="L29" s="125">
        <v>2118.4888799465002</v>
      </c>
      <c r="M29" s="125">
        <v>3255.7852089910302</v>
      </c>
      <c r="N29" s="126">
        <f t="shared" si="3"/>
        <v>34029.99527587551</v>
      </c>
    </row>
    <row r="30" spans="1:14">
      <c r="A30" s="136" t="s">
        <v>32</v>
      </c>
      <c r="B30" s="125">
        <v>6.0975412000000002</v>
      </c>
      <c r="C30" s="125">
        <v>8.7787065000000002</v>
      </c>
      <c r="D30" s="125">
        <v>9.3953492999999995</v>
      </c>
      <c r="E30" s="125">
        <v>8.2056696999999996</v>
      </c>
      <c r="F30" s="125">
        <v>9.4184028000000009</v>
      </c>
      <c r="G30" s="125">
        <v>7.9145972000000002</v>
      </c>
      <c r="H30" s="125">
        <v>10.0312564</v>
      </c>
      <c r="I30" s="125">
        <v>8.4089086000000002</v>
      </c>
      <c r="J30" s="125">
        <v>7.7004900000000003</v>
      </c>
      <c r="K30" s="125">
        <v>6.9460233999999996</v>
      </c>
      <c r="L30" s="125">
        <v>7.1694645000000001</v>
      </c>
      <c r="M30" s="125">
        <v>7.5735676999999999</v>
      </c>
      <c r="N30" s="126">
        <f>SUM(B30:M30)</f>
        <v>97.639977300000012</v>
      </c>
    </row>
    <row r="31" spans="1:14">
      <c r="A31" s="135" t="s">
        <v>33</v>
      </c>
      <c r="B31" s="125">
        <v>6433.9964684716233</v>
      </c>
      <c r="C31" s="125">
        <v>8960.3748558669758</v>
      </c>
      <c r="D31" s="125">
        <v>10802.442077544041</v>
      </c>
      <c r="E31" s="125">
        <v>10941.490300839683</v>
      </c>
      <c r="F31" s="125">
        <v>12955.968069218432</v>
      </c>
      <c r="G31" s="125">
        <v>14046.101001239786</v>
      </c>
      <c r="H31" s="125">
        <v>14534.118829628345</v>
      </c>
      <c r="I31" s="125">
        <v>10435.923936028399</v>
      </c>
      <c r="J31" s="125">
        <v>8446.6275370959447</v>
      </c>
      <c r="K31" s="125">
        <v>6941.0231735176803</v>
      </c>
      <c r="L31" s="125">
        <v>7924.0227745839438</v>
      </c>
      <c r="M31" s="125">
        <v>11096.535501257555</v>
      </c>
      <c r="N31" s="126">
        <f t="shared" si="3"/>
        <v>123518.62452529241</v>
      </c>
    </row>
    <row r="32" spans="1:14">
      <c r="A32" s="135" t="s">
        <v>43</v>
      </c>
      <c r="B32" s="125">
        <v>0</v>
      </c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131.6361</v>
      </c>
      <c r="I32" s="125">
        <v>232.19735</v>
      </c>
      <c r="J32" s="125">
        <v>0</v>
      </c>
      <c r="K32" s="125">
        <v>0</v>
      </c>
      <c r="L32" s="125">
        <v>0</v>
      </c>
      <c r="M32" s="125">
        <v>0</v>
      </c>
      <c r="N32" s="126">
        <f t="shared" si="3"/>
        <v>363.83344999999997</v>
      </c>
    </row>
    <row r="33" spans="1:14">
      <c r="A33" s="135" t="s">
        <v>44</v>
      </c>
      <c r="B33" s="125">
        <v>2.88</v>
      </c>
      <c r="C33" s="125">
        <v>5.56</v>
      </c>
      <c r="D33" s="125">
        <v>8.86</v>
      </c>
      <c r="E33" s="125">
        <v>7.22</v>
      </c>
      <c r="F33" s="125">
        <v>9.4600000000000009</v>
      </c>
      <c r="G33" s="125">
        <v>10.92</v>
      </c>
      <c r="H33" s="125">
        <v>6.42</v>
      </c>
      <c r="I33" s="125">
        <v>8.85</v>
      </c>
      <c r="J33" s="125">
        <v>10.54</v>
      </c>
      <c r="K33" s="125">
        <v>8.3699999999999992</v>
      </c>
      <c r="L33" s="125">
        <v>8.41</v>
      </c>
      <c r="M33" s="125">
        <v>18.509999999999998</v>
      </c>
      <c r="N33" s="126">
        <f t="shared" si="3"/>
        <v>106</v>
      </c>
    </row>
    <row r="34" spans="1:14">
      <c r="A34" s="135" t="s">
        <v>35</v>
      </c>
      <c r="B34" s="125">
        <v>40.426410499999996</v>
      </c>
      <c r="C34" s="125">
        <v>98.245335299999994</v>
      </c>
      <c r="D34" s="125">
        <v>218.73405309999998</v>
      </c>
      <c r="E34" s="125">
        <v>583.69460526160003</v>
      </c>
      <c r="F34" s="125">
        <v>1029.8589492569999</v>
      </c>
      <c r="G34" s="125">
        <v>1032.9621502079999</v>
      </c>
      <c r="H34" s="125">
        <v>1124.7484658774799</v>
      </c>
      <c r="I34" s="125">
        <v>242.61502419999994</v>
      </c>
      <c r="J34" s="125">
        <v>993.80292862400393</v>
      </c>
      <c r="K34" s="125">
        <v>681.24493773435518</v>
      </c>
      <c r="L34" s="125">
        <v>217.22633880000001</v>
      </c>
      <c r="M34" s="125">
        <v>273.54807255400004</v>
      </c>
      <c r="N34" s="126">
        <f t="shared" si="3"/>
        <v>6537.1072714164402</v>
      </c>
    </row>
    <row r="35" spans="1:14">
      <c r="A35" s="135" t="s">
        <v>36</v>
      </c>
      <c r="B35" s="125">
        <v>0</v>
      </c>
      <c r="C35" s="125">
        <v>1.1405297000000001</v>
      </c>
      <c r="D35" s="125">
        <v>9.2947649000000006</v>
      </c>
      <c r="E35" s="125">
        <v>0</v>
      </c>
      <c r="F35" s="125">
        <v>6.515428</v>
      </c>
      <c r="G35" s="125">
        <v>15.9212971</v>
      </c>
      <c r="H35" s="125">
        <v>7.4231192999999998</v>
      </c>
      <c r="I35" s="125">
        <v>0.30214940000000001</v>
      </c>
      <c r="J35" s="125">
        <v>14.517575300000001</v>
      </c>
      <c r="K35" s="125">
        <v>0</v>
      </c>
      <c r="L35" s="125">
        <v>15.3048512</v>
      </c>
      <c r="M35" s="125">
        <v>1.3777244</v>
      </c>
      <c r="N35" s="126">
        <f t="shared" si="3"/>
        <v>71.797439299999994</v>
      </c>
    </row>
    <row r="36" spans="1:14">
      <c r="A36" s="135" t="s">
        <v>83</v>
      </c>
      <c r="B36" s="125">
        <v>1012.8220009884817</v>
      </c>
      <c r="C36" s="125">
        <v>1025.3972695246682</v>
      </c>
      <c r="D36" s="125">
        <v>786.40530093381744</v>
      </c>
      <c r="E36" s="125">
        <v>1097.3939334136774</v>
      </c>
      <c r="F36" s="125">
        <v>1067.9524843629999</v>
      </c>
      <c r="G36" s="125">
        <v>999.03696040030491</v>
      </c>
      <c r="H36" s="125">
        <v>1137.8397089399998</v>
      </c>
      <c r="I36" s="125">
        <v>996.17934391270001</v>
      </c>
      <c r="J36" s="125">
        <v>745.18866805800008</v>
      </c>
      <c r="K36" s="125">
        <v>966.34049179900012</v>
      </c>
      <c r="L36" s="125">
        <v>831.78928068899995</v>
      </c>
      <c r="M36" s="125">
        <v>1017.5137394659999</v>
      </c>
      <c r="N36" s="126">
        <f>SUM(B36:M36)</f>
        <v>11683.85918248865</v>
      </c>
    </row>
    <row r="37" spans="1:14" ht="15.6">
      <c r="A37" s="143" t="s">
        <v>84</v>
      </c>
      <c r="B37" s="127">
        <f t="shared" ref="B37:N37" si="4">SUM(B26:B36)</f>
        <v>16025.323993954255</v>
      </c>
      <c r="C37" s="127">
        <f t="shared" si="4"/>
        <v>21095.70258720273</v>
      </c>
      <c r="D37" s="127">
        <f t="shared" si="4"/>
        <v>24105.411198119782</v>
      </c>
      <c r="E37" s="127">
        <f t="shared" si="4"/>
        <v>23893.388758036042</v>
      </c>
      <c r="F37" s="127">
        <f t="shared" si="4"/>
        <v>25487.994385416252</v>
      </c>
      <c r="G37" s="127">
        <f t="shared" si="4"/>
        <v>29710.747068581768</v>
      </c>
      <c r="H37" s="127">
        <f t="shared" si="4"/>
        <v>29589.27429152589</v>
      </c>
      <c r="I37" s="127">
        <f t="shared" si="4"/>
        <v>22243.115568500882</v>
      </c>
      <c r="J37" s="127">
        <f t="shared" si="4"/>
        <v>18947.175707354876</v>
      </c>
      <c r="K37" s="127">
        <f t="shared" si="4"/>
        <v>16679.820901121806</v>
      </c>
      <c r="L37" s="127">
        <f t="shared" si="4"/>
        <v>16861.642681045159</v>
      </c>
      <c r="M37" s="127">
        <f t="shared" si="4"/>
        <v>23056.927258006126</v>
      </c>
      <c r="N37" s="127">
        <f t="shared" si="4"/>
        <v>267696.52439886553</v>
      </c>
    </row>
    <row r="38" spans="1:14" ht="15.6">
      <c r="A38" s="139" t="s">
        <v>47</v>
      </c>
      <c r="B38" s="127">
        <f t="shared" ref="B38:N38" si="5">+B24-B37</f>
        <v>47120.311444003644</v>
      </c>
      <c r="C38" s="127">
        <f t="shared" si="5"/>
        <v>56547.431944143042</v>
      </c>
      <c r="D38" s="127">
        <f t="shared" si="5"/>
        <v>55465.107529230081</v>
      </c>
      <c r="E38" s="127">
        <f t="shared" si="5"/>
        <v>56586.306038618452</v>
      </c>
      <c r="F38" s="127">
        <f t="shared" si="5"/>
        <v>53815.179979248802</v>
      </c>
      <c r="G38" s="127">
        <f t="shared" si="5"/>
        <v>50502.665555112137</v>
      </c>
      <c r="H38" s="127">
        <f t="shared" si="5"/>
        <v>65496.939418343347</v>
      </c>
      <c r="I38" s="127">
        <f t="shared" si="5"/>
        <v>46071.950920845251</v>
      </c>
      <c r="J38" s="127">
        <f t="shared" si="5"/>
        <v>50063.607447820687</v>
      </c>
      <c r="K38" s="127">
        <f t="shared" si="5"/>
        <v>50069.72551153649</v>
      </c>
      <c r="L38" s="127">
        <f t="shared" si="5"/>
        <v>47302.313225086305</v>
      </c>
      <c r="M38" s="127">
        <f t="shared" si="5"/>
        <v>50110.22386016736</v>
      </c>
      <c r="N38" s="127">
        <f t="shared" si="5"/>
        <v>629151.76287415565</v>
      </c>
    </row>
    <row r="39" spans="1:14" ht="15" customHeight="1">
      <c r="A39" s="179" t="s">
        <v>89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</row>
    <row r="40" spans="1:14">
      <c r="A40" s="156" t="s">
        <v>50</v>
      </c>
      <c r="B40" s="157"/>
      <c r="C40" s="157"/>
      <c r="D40" s="157"/>
      <c r="E40" s="157"/>
      <c r="F40" s="157"/>
      <c r="G40" s="144"/>
      <c r="H40" s="144"/>
      <c r="I40" s="144"/>
      <c r="J40" s="144"/>
      <c r="K40" s="144"/>
      <c r="L40" s="144"/>
      <c r="M40" s="144"/>
      <c r="N40" s="145"/>
    </row>
    <row r="41" spans="1:14">
      <c r="A41" s="158" t="s">
        <v>51</v>
      </c>
      <c r="B41" s="157"/>
      <c r="C41" s="157"/>
      <c r="D41" s="157"/>
      <c r="E41" s="157"/>
      <c r="F41" s="157"/>
      <c r="G41" s="144"/>
      <c r="H41" s="144"/>
      <c r="I41" s="144"/>
      <c r="J41" s="144"/>
      <c r="K41" s="144"/>
      <c r="L41" s="144"/>
      <c r="M41" s="144"/>
      <c r="N41" s="145"/>
    </row>
    <row r="42" spans="1:14">
      <c r="A42" s="158" t="s">
        <v>52</v>
      </c>
      <c r="B42" s="157"/>
      <c r="C42" s="157"/>
      <c r="D42" s="157"/>
      <c r="E42" s="157"/>
      <c r="F42" s="157"/>
      <c r="G42" s="145"/>
      <c r="H42" s="145"/>
      <c r="I42" s="145"/>
      <c r="J42" s="145"/>
      <c r="K42" s="145"/>
      <c r="L42" s="145"/>
      <c r="M42" s="145"/>
      <c r="N42" s="144"/>
    </row>
    <row r="43" spans="1:14">
      <c r="A43" s="158" t="s">
        <v>53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19"/>
    </row>
    <row r="44" spans="1:14">
      <c r="A44" s="158" t="s">
        <v>54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19"/>
    </row>
    <row r="45" spans="1:14">
      <c r="A45" s="158" t="s">
        <v>55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57</v>
      </c>
      <c r="B47" s="157"/>
      <c r="C47" s="157"/>
      <c r="D47" s="157"/>
      <c r="E47" s="157"/>
      <c r="F47" s="157"/>
      <c r="G47" s="145"/>
      <c r="H47" s="145"/>
      <c r="I47" s="145"/>
      <c r="J47" s="145"/>
      <c r="K47" s="145"/>
      <c r="L47" s="145"/>
      <c r="M47" s="145"/>
      <c r="N47" s="119"/>
    </row>
  </sheetData>
  <mergeCells count="3">
    <mergeCell ref="A7:N7"/>
    <mergeCell ref="A8:N8"/>
    <mergeCell ref="A39:N39"/>
  </mergeCells>
  <pageMargins left="0.7" right="0.7" top="0.75" bottom="0.75" header="0.3" footer="0.3"/>
  <pageSetup paperSize="9" orientation="landscape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3:IV46"/>
  <sheetViews>
    <sheetView topLeftCell="C20" zoomScale="70" zoomScaleNormal="70" workbookViewId="0">
      <selection activeCell="C39" sqref="C39:H47"/>
    </sheetView>
  </sheetViews>
  <sheetFormatPr defaultColWidth="9.21875" defaultRowHeight="13.2"/>
  <cols>
    <col min="1" max="2" width="0" style="18" hidden="1" customWidth="1"/>
    <col min="3" max="3" width="28" style="19" customWidth="1"/>
    <col min="4" max="16" width="17.5546875" style="18" customWidth="1"/>
    <col min="17" max="17" width="9.21875" style="18"/>
    <col min="18" max="18" width="9.21875" style="94"/>
    <col min="19" max="19" width="12.44140625" style="94" bestFit="1" customWidth="1"/>
    <col min="20" max="20" width="12" style="94" bestFit="1" customWidth="1"/>
    <col min="21" max="21" width="13" style="94" bestFit="1" customWidth="1"/>
    <col min="22" max="16384" width="9.21875" style="94"/>
  </cols>
  <sheetData>
    <row r="3" spans="3:256" ht="20.399999999999999">
      <c r="C3" s="2"/>
      <c r="G3" s="23" t="s">
        <v>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3:256">
      <c r="C4" s="2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3:256" ht="18">
      <c r="C5" s="115" t="s">
        <v>90</v>
      </c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3:256" ht="16.2">
      <c r="C6" s="181" t="s">
        <v>91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3:256" ht="17.399999999999999">
      <c r="C7" s="178" t="s">
        <v>2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3:256" s="95" customFormat="1" ht="17.399999999999999">
      <c r="C8" s="75" t="s">
        <v>3</v>
      </c>
      <c r="D8" s="76" t="s">
        <v>60</v>
      </c>
      <c r="E8" s="76" t="s">
        <v>61</v>
      </c>
      <c r="F8" s="76" t="s">
        <v>62</v>
      </c>
      <c r="G8" s="76" t="s">
        <v>63</v>
      </c>
      <c r="H8" s="76" t="s">
        <v>64</v>
      </c>
      <c r="I8" s="76" t="s">
        <v>65</v>
      </c>
      <c r="J8" s="76" t="s">
        <v>66</v>
      </c>
      <c r="K8" s="76" t="s">
        <v>67</v>
      </c>
      <c r="L8" s="76" t="s">
        <v>68</v>
      </c>
      <c r="M8" s="76" t="s">
        <v>69</v>
      </c>
      <c r="N8" s="76" t="s">
        <v>70</v>
      </c>
      <c r="O8" s="76" t="s">
        <v>71</v>
      </c>
      <c r="P8" s="76" t="s">
        <v>72</v>
      </c>
    </row>
    <row r="9" spans="3:256" s="98" customFormat="1" ht="15.6">
      <c r="C9" s="96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7"/>
    </row>
    <row r="10" spans="3:256" s="98" customFormat="1" ht="15.6">
      <c r="C10" s="59" t="s">
        <v>73</v>
      </c>
      <c r="D10" s="50">
        <v>43210.210727792815</v>
      </c>
      <c r="E10" s="50">
        <v>40654.237651324504</v>
      </c>
      <c r="F10" s="50">
        <v>37459.893022373843</v>
      </c>
      <c r="G10" s="50">
        <v>37276.692403712877</v>
      </c>
      <c r="H10" s="50">
        <v>41046.647553015689</v>
      </c>
      <c r="I10" s="50">
        <v>42201.240812218181</v>
      </c>
      <c r="J10" s="50">
        <v>48763.2416347775</v>
      </c>
      <c r="K10" s="50">
        <v>52708.990383835699</v>
      </c>
      <c r="L10" s="50">
        <v>54759.745989410367</v>
      </c>
      <c r="M10" s="50">
        <v>61776.80292332542</v>
      </c>
      <c r="N10" s="50">
        <v>52197.99183973133</v>
      </c>
      <c r="O10" s="50">
        <v>54394.453125895758</v>
      </c>
      <c r="P10" s="51">
        <f>SUM(D10:O10)</f>
        <v>566450.14806741406</v>
      </c>
      <c r="Q10" s="99"/>
      <c r="R10" s="117"/>
    </row>
    <row r="11" spans="3:256" ht="15.6">
      <c r="C11" s="59" t="s">
        <v>74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/>
      <c r="R11" s="1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3:256" ht="13.8">
      <c r="C12" s="50" t="s">
        <v>28</v>
      </c>
      <c r="D12" s="50">
        <v>2853.1998169367093</v>
      </c>
      <c r="E12" s="50">
        <v>2039.8628121396832</v>
      </c>
      <c r="F12" s="50">
        <v>1634.1870941806726</v>
      </c>
      <c r="G12" s="50">
        <v>2272.8732536865559</v>
      </c>
      <c r="H12" s="50">
        <v>3256.0525913591</v>
      </c>
      <c r="I12" s="50">
        <v>2865.733894098832</v>
      </c>
      <c r="J12" s="50">
        <v>4661.7289318859239</v>
      </c>
      <c r="K12" s="50">
        <v>4749.4081148893974</v>
      </c>
      <c r="L12" s="50">
        <v>4368.5272286367872</v>
      </c>
      <c r="M12" s="50">
        <v>3735.5488869117662</v>
      </c>
      <c r="N12" s="50">
        <v>2501.0254663761334</v>
      </c>
      <c r="O12" s="50">
        <v>2937.049068543723</v>
      </c>
      <c r="P12" s="51">
        <f>SUM(D12:O12)</f>
        <v>37875.197159645286</v>
      </c>
      <c r="R12" s="1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3:256" ht="13.8">
      <c r="C13" s="100" t="s">
        <v>29</v>
      </c>
      <c r="D13" s="50">
        <v>0</v>
      </c>
      <c r="E13" s="50">
        <v>0</v>
      </c>
      <c r="F13" s="50">
        <v>116.921544832</v>
      </c>
      <c r="G13" s="50">
        <v>464.57654033533504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1">
        <f t="shared" ref="P13:P21" si="0">SUM(D13:O13)</f>
        <v>581.49808516733503</v>
      </c>
      <c r="R13" s="1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3:256" ht="13.8">
      <c r="C14" s="50" t="s">
        <v>30</v>
      </c>
      <c r="D14" s="50">
        <v>269.54218057720425</v>
      </c>
      <c r="E14" s="50">
        <v>327.74434434473147</v>
      </c>
      <c r="F14" s="50">
        <v>228.4972804919405</v>
      </c>
      <c r="G14" s="50">
        <v>501.56808530000001</v>
      </c>
      <c r="H14" s="50">
        <v>605.86007887907454</v>
      </c>
      <c r="I14" s="50">
        <v>605.87457505647592</v>
      </c>
      <c r="J14" s="50">
        <v>821.97461871039297</v>
      </c>
      <c r="K14" s="50">
        <v>431.42410334413199</v>
      </c>
      <c r="L14" s="50">
        <v>745.44746508086087</v>
      </c>
      <c r="M14" s="50">
        <v>1484.1951178899349</v>
      </c>
      <c r="N14" s="50">
        <v>1179.5432412623009</v>
      </c>
      <c r="O14" s="50">
        <v>959.54140355373249</v>
      </c>
      <c r="P14" s="51">
        <f t="shared" si="0"/>
        <v>8161.212494490781</v>
      </c>
      <c r="R14" s="1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3:256" ht="13.8">
      <c r="C15" s="50" t="s">
        <v>31</v>
      </c>
      <c r="D15" s="50">
        <v>104.79559829999999</v>
      </c>
      <c r="E15" s="50">
        <v>85.507217600000004</v>
      </c>
      <c r="F15" s="50">
        <v>89.035502800000003</v>
      </c>
      <c r="G15" s="50">
        <v>74.8664208</v>
      </c>
      <c r="H15" s="50">
        <v>86.518390999999994</v>
      </c>
      <c r="I15" s="50">
        <v>91.594227200000006</v>
      </c>
      <c r="J15" s="50">
        <v>102.3436244</v>
      </c>
      <c r="K15" s="50">
        <v>139.7606754</v>
      </c>
      <c r="L15" s="50">
        <v>53.242719399999999</v>
      </c>
      <c r="M15" s="50">
        <v>146.1937935</v>
      </c>
      <c r="N15" s="50">
        <v>54.539577199999997</v>
      </c>
      <c r="O15" s="50">
        <v>130.91440510000001</v>
      </c>
      <c r="P15" s="51">
        <f t="shared" si="0"/>
        <v>1159.3121527000001</v>
      </c>
      <c r="R15" s="1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3:256" ht="13.8">
      <c r="C16" s="100" t="s">
        <v>32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f t="shared" si="0"/>
        <v>0</v>
      </c>
      <c r="R16" s="1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3:256" ht="13.8">
      <c r="C17" s="50" t="s">
        <v>33</v>
      </c>
      <c r="D17" s="50">
        <v>59.1742785</v>
      </c>
      <c r="E17" s="50">
        <v>1393.9208890624031</v>
      </c>
      <c r="F17" s="50">
        <v>1342.5557033183829</v>
      </c>
      <c r="G17" s="50">
        <v>951.2955912304966</v>
      </c>
      <c r="H17" s="50">
        <v>36.906523499999999</v>
      </c>
      <c r="I17" s="50">
        <v>5.6741419999999998</v>
      </c>
      <c r="J17" s="50">
        <v>12.858036800000001</v>
      </c>
      <c r="K17" s="50">
        <v>62.539633199999997</v>
      </c>
      <c r="L17" s="50">
        <v>28.839918099999998</v>
      </c>
      <c r="M17" s="50">
        <v>44.505848800000003</v>
      </c>
      <c r="N17" s="50">
        <v>31.615361400000001</v>
      </c>
      <c r="O17" s="50">
        <v>298.87124749999998</v>
      </c>
      <c r="P17" s="51">
        <f t="shared" si="0"/>
        <v>4268.7571734112817</v>
      </c>
      <c r="R17" s="1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3:256" ht="13.8">
      <c r="C18" s="50" t="s">
        <v>34</v>
      </c>
      <c r="D18" s="50">
        <v>919.91443230000004</v>
      </c>
      <c r="E18" s="50">
        <v>847.06065409999997</v>
      </c>
      <c r="F18" s="50">
        <v>902.57677320000005</v>
      </c>
      <c r="G18" s="50">
        <v>805.71815319999996</v>
      </c>
      <c r="H18" s="50">
        <v>630.80441140000005</v>
      </c>
      <c r="I18" s="50">
        <v>885.73359349999998</v>
      </c>
      <c r="J18" s="50">
        <v>1006.7066345</v>
      </c>
      <c r="K18" s="50">
        <v>1033.9709889999999</v>
      </c>
      <c r="L18" s="50">
        <v>1045.2783442</v>
      </c>
      <c r="M18" s="50">
        <v>1178.2382806999999</v>
      </c>
      <c r="N18" s="50">
        <v>1510.2760487</v>
      </c>
      <c r="O18" s="50">
        <v>1308.3615838999999</v>
      </c>
      <c r="P18" s="51">
        <f t="shared" si="0"/>
        <v>12074.639898699999</v>
      </c>
      <c r="R18" s="1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3:256" ht="13.8">
      <c r="C19" s="50" t="s">
        <v>35</v>
      </c>
      <c r="D19" s="50">
        <v>197.39466271238675</v>
      </c>
      <c r="E19" s="50">
        <v>359.31262905957357</v>
      </c>
      <c r="F19" s="50">
        <v>112.55488098722221</v>
      </c>
      <c r="G19" s="50">
        <v>211.740617808114</v>
      </c>
      <c r="H19" s="50">
        <v>94.765670900000003</v>
      </c>
      <c r="I19" s="50">
        <v>140.76355366227932</v>
      </c>
      <c r="J19" s="50">
        <v>323.41302326577602</v>
      </c>
      <c r="K19" s="50">
        <v>267.76627727435499</v>
      </c>
      <c r="L19" s="50">
        <v>176.62736695412792</v>
      </c>
      <c r="M19" s="50">
        <v>303.93724918832788</v>
      </c>
      <c r="N19" s="50">
        <v>432.344646381968</v>
      </c>
      <c r="O19" s="50">
        <v>610.83379470154694</v>
      </c>
      <c r="P19" s="51">
        <f t="shared" si="0"/>
        <v>3231.4543728956778</v>
      </c>
      <c r="R19" s="1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3:256" ht="13.8">
      <c r="C20" s="50" t="s">
        <v>36</v>
      </c>
      <c r="D20" s="50">
        <v>146.13131390000001</v>
      </c>
      <c r="E20" s="50">
        <v>229.08952489999999</v>
      </c>
      <c r="F20" s="50">
        <v>75.834158799999997</v>
      </c>
      <c r="G20" s="50">
        <v>44.584066499999999</v>
      </c>
      <c r="H20" s="50">
        <v>88.942724200000001</v>
      </c>
      <c r="I20" s="50">
        <v>105.79822729999999</v>
      </c>
      <c r="J20" s="50">
        <v>117.8225118</v>
      </c>
      <c r="K20" s="50">
        <v>135.81766759999999</v>
      </c>
      <c r="L20" s="50">
        <v>228.97251299999999</v>
      </c>
      <c r="M20" s="50">
        <v>199.5937136</v>
      </c>
      <c r="N20" s="50">
        <v>275.4485348</v>
      </c>
      <c r="O20" s="50">
        <v>254.2391135</v>
      </c>
      <c r="P20" s="51">
        <f t="shared" si="0"/>
        <v>1902.2740699000001</v>
      </c>
      <c r="R20" s="1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3:256" ht="13.8">
      <c r="C21" s="50" t="s">
        <v>92</v>
      </c>
      <c r="D21" s="50">
        <v>1280.7618981013841</v>
      </c>
      <c r="E21" s="50">
        <v>1389.6901774729772</v>
      </c>
      <c r="F21" s="50">
        <v>1602.2614825716689</v>
      </c>
      <c r="G21" s="50">
        <v>1721.7268845546137</v>
      </c>
      <c r="H21" s="50">
        <v>1874.3047753617686</v>
      </c>
      <c r="I21" s="50">
        <v>934.17483087206404</v>
      </c>
      <c r="J21" s="50">
        <v>1773.1594075916519</v>
      </c>
      <c r="K21" s="50">
        <v>1124.718051428908</v>
      </c>
      <c r="L21" s="50">
        <v>2124.0533990007411</v>
      </c>
      <c r="M21" s="50">
        <v>1828.3838745998387</v>
      </c>
      <c r="N21" s="50">
        <v>1273.0730624976813</v>
      </c>
      <c r="O21" s="50">
        <v>2193.2654116568974</v>
      </c>
      <c r="P21" s="51">
        <f t="shared" si="0"/>
        <v>19119.573255710195</v>
      </c>
      <c r="R21" s="1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3:256" ht="15.6">
      <c r="C22" s="101" t="s">
        <v>77</v>
      </c>
      <c r="D22" s="52">
        <f>SUM(D12:D21)</f>
        <v>5830.9141813276856</v>
      </c>
      <c r="E22" s="52">
        <f t="shared" ref="E22:P22" si="1">SUM(E12:E21)</f>
        <v>6672.1882486793675</v>
      </c>
      <c r="F22" s="52">
        <f t="shared" si="1"/>
        <v>6104.4244211818886</v>
      </c>
      <c r="G22" s="52">
        <f t="shared" si="1"/>
        <v>7048.9496134151141</v>
      </c>
      <c r="H22" s="52">
        <f t="shared" si="1"/>
        <v>6674.1551665999432</v>
      </c>
      <c r="I22" s="52">
        <f t="shared" si="1"/>
        <v>5635.3470436896514</v>
      </c>
      <c r="J22" s="52">
        <f t="shared" si="1"/>
        <v>8820.0067889537459</v>
      </c>
      <c r="K22" s="52">
        <f t="shared" si="1"/>
        <v>7945.4055121367928</v>
      </c>
      <c r="L22" s="52">
        <f t="shared" si="1"/>
        <v>8770.9889543725167</v>
      </c>
      <c r="M22" s="52">
        <f t="shared" si="1"/>
        <v>8920.5967651898682</v>
      </c>
      <c r="N22" s="52">
        <f t="shared" si="1"/>
        <v>7257.8659386180843</v>
      </c>
      <c r="O22" s="52">
        <f t="shared" si="1"/>
        <v>8693.0760284559001</v>
      </c>
      <c r="P22" s="52">
        <f t="shared" si="1"/>
        <v>88373.918662620534</v>
      </c>
      <c r="R22" s="1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3:256" ht="15.6">
      <c r="C23" s="102" t="s">
        <v>78</v>
      </c>
      <c r="D23" s="52">
        <f>+D22+D10</f>
        <v>49041.124909120503</v>
      </c>
      <c r="E23" s="52">
        <f>+E22+E10</f>
        <v>47326.425900003873</v>
      </c>
      <c r="F23" s="52">
        <f>+F22+F10</f>
        <v>43564.31744355573</v>
      </c>
      <c r="G23" s="52">
        <f>+G22+G10</f>
        <v>44325.64201712799</v>
      </c>
      <c r="H23" s="52">
        <f>+H22+H10</f>
        <v>47720.802719615633</v>
      </c>
      <c r="I23" s="52">
        <f t="shared" ref="I23:P23" si="2">+I10+I22</f>
        <v>47836.587855907834</v>
      </c>
      <c r="J23" s="52">
        <f t="shared" si="2"/>
        <v>57583.248423731246</v>
      </c>
      <c r="K23" s="52">
        <f t="shared" si="2"/>
        <v>60654.395895972491</v>
      </c>
      <c r="L23" s="52">
        <f t="shared" si="2"/>
        <v>63530.734943782882</v>
      </c>
      <c r="M23" s="52">
        <f t="shared" si="2"/>
        <v>70697.399688515288</v>
      </c>
      <c r="N23" s="52">
        <f t="shared" si="2"/>
        <v>59455.857778349411</v>
      </c>
      <c r="O23" s="52">
        <f t="shared" si="2"/>
        <v>63087.529154351658</v>
      </c>
      <c r="P23" s="52">
        <f t="shared" si="2"/>
        <v>654824.06673003454</v>
      </c>
      <c r="R23" s="1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3:256" ht="18">
      <c r="C24" s="103" t="s">
        <v>93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R24" s="1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3:256" ht="13.8">
      <c r="C25" s="104" t="s">
        <v>28</v>
      </c>
      <c r="D25" s="50">
        <v>138.27000000000001</v>
      </c>
      <c r="E25" s="50">
        <v>118.37</v>
      </c>
      <c r="F25" s="50">
        <v>95.82</v>
      </c>
      <c r="G25" s="50">
        <v>87.24</v>
      </c>
      <c r="H25" s="50">
        <v>81.12</v>
      </c>
      <c r="I25" s="50">
        <v>112.5</v>
      </c>
      <c r="J25" s="50">
        <v>119.95</v>
      </c>
      <c r="K25" s="50">
        <v>157.55000000000001</v>
      </c>
      <c r="L25" s="50">
        <v>150.52000000000001</v>
      </c>
      <c r="M25" s="50">
        <v>165.76</v>
      </c>
      <c r="N25" s="50">
        <v>122.69</v>
      </c>
      <c r="O25" s="50">
        <v>151.32</v>
      </c>
      <c r="P25" s="51">
        <f t="shared" ref="P25:P35" si="3">SUM(D25:O25)</f>
        <v>1501.11</v>
      </c>
      <c r="R25" s="1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3:256" ht="13.8">
      <c r="C26" s="105" t="s">
        <v>79</v>
      </c>
      <c r="D26" s="50">
        <v>3972.056359220031</v>
      </c>
      <c r="E26" s="50">
        <v>4977.176432799768</v>
      </c>
      <c r="F26" s="50">
        <v>3772.7343644760349</v>
      </c>
      <c r="G26" s="50">
        <v>4346.8681618412993</v>
      </c>
      <c r="H26" s="50">
        <v>3925.7037802804057</v>
      </c>
      <c r="I26" s="50">
        <v>4460.3400794085055</v>
      </c>
      <c r="J26" s="50">
        <v>3877.3982695566988</v>
      </c>
      <c r="K26" s="50">
        <v>4764.1367944937829</v>
      </c>
      <c r="L26" s="50">
        <v>4814.8541210581243</v>
      </c>
      <c r="M26" s="50">
        <v>5167.135334699241</v>
      </c>
      <c r="N26" s="50">
        <v>4551.2030567267711</v>
      </c>
      <c r="O26" s="50">
        <v>5950.4133906240349</v>
      </c>
      <c r="P26" s="51">
        <f t="shared" si="3"/>
        <v>54580.020145184695</v>
      </c>
      <c r="R26" s="1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3:256" ht="13.8">
      <c r="C27" s="104" t="s">
        <v>80</v>
      </c>
      <c r="D27" s="50">
        <v>2256.4612046733173</v>
      </c>
      <c r="E27" s="50">
        <v>1982.8291040476324</v>
      </c>
      <c r="F27" s="50">
        <v>2005.3653245275336</v>
      </c>
      <c r="G27" s="50">
        <v>2452.0511020428034</v>
      </c>
      <c r="H27" s="50">
        <v>1806.6058701938366</v>
      </c>
      <c r="I27" s="50">
        <v>2022.5978656472557</v>
      </c>
      <c r="J27" s="50">
        <v>2859.0518600622972</v>
      </c>
      <c r="K27" s="50">
        <v>2788.9350848184718</v>
      </c>
      <c r="L27" s="50">
        <v>2476.7407117034672</v>
      </c>
      <c r="M27" s="50">
        <v>2924.4132917847583</v>
      </c>
      <c r="N27" s="50">
        <v>2915.199460756055</v>
      </c>
      <c r="O27" s="50">
        <v>2584.5558232703943</v>
      </c>
      <c r="P27" s="51">
        <f t="shared" si="3"/>
        <v>29074.806703527825</v>
      </c>
      <c r="R27" s="1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3:256" ht="13.8">
      <c r="C28" s="104" t="s">
        <v>81</v>
      </c>
      <c r="D28" s="50">
        <v>1803.5262805767502</v>
      </c>
      <c r="E28" s="50">
        <v>1493.1660668257989</v>
      </c>
      <c r="F28" s="50">
        <v>1653.72884018994</v>
      </c>
      <c r="G28" s="50">
        <v>1614.76659858475</v>
      </c>
      <c r="H28" s="50">
        <v>1795.380272714649</v>
      </c>
      <c r="I28" s="50">
        <v>1958.300815437133</v>
      </c>
      <c r="J28" s="50">
        <v>2261.1200368868322</v>
      </c>
      <c r="K28" s="50">
        <v>2099.3460196887586</v>
      </c>
      <c r="L28" s="50">
        <v>2608.5501198697252</v>
      </c>
      <c r="M28" s="50">
        <v>2578.59625833066</v>
      </c>
      <c r="N28" s="50">
        <v>2542.4213409552522</v>
      </c>
      <c r="O28" s="50">
        <v>2939.0515854307632</v>
      </c>
      <c r="P28" s="51">
        <f t="shared" si="3"/>
        <v>25347.954235491012</v>
      </c>
      <c r="Q28" s="106"/>
      <c r="R28" s="1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3:256" ht="13.8">
      <c r="C29" s="100" t="s">
        <v>32</v>
      </c>
      <c r="D29" s="50">
        <v>5.12</v>
      </c>
      <c r="E29" s="50">
        <v>5.66</v>
      </c>
      <c r="F29" s="50">
        <v>6.46</v>
      </c>
      <c r="G29" s="50">
        <v>6.35</v>
      </c>
      <c r="H29" s="50">
        <v>3.61</v>
      </c>
      <c r="I29" s="50">
        <v>5.01</v>
      </c>
      <c r="J29" s="50">
        <v>5.45</v>
      </c>
      <c r="K29" s="50">
        <v>6.45</v>
      </c>
      <c r="L29" s="50">
        <v>5.39</v>
      </c>
      <c r="M29" s="50">
        <v>5.92</v>
      </c>
      <c r="N29" s="50">
        <v>6</v>
      </c>
      <c r="O29" s="50">
        <v>6.7</v>
      </c>
      <c r="P29" s="51">
        <f t="shared" si="3"/>
        <v>68.12</v>
      </c>
      <c r="Q29" s="106"/>
      <c r="R29" s="1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3:256" ht="13.8">
      <c r="C30" s="50" t="s">
        <v>33</v>
      </c>
      <c r="D30" s="50">
        <v>6931.015196913726</v>
      </c>
      <c r="E30" s="50">
        <v>5826.984030999547</v>
      </c>
      <c r="F30" s="50">
        <v>5673.783843688806</v>
      </c>
      <c r="G30" s="50">
        <v>6241.4044786531431</v>
      </c>
      <c r="H30" s="50">
        <v>8398.6250868504485</v>
      </c>
      <c r="I30" s="50">
        <v>9956.5711858377708</v>
      </c>
      <c r="J30" s="50">
        <v>9884.1599527364506</v>
      </c>
      <c r="K30" s="50">
        <v>9269.1961553480069</v>
      </c>
      <c r="L30" s="50">
        <v>10500.114899087544</v>
      </c>
      <c r="M30" s="50">
        <v>10392.025104097123</v>
      </c>
      <c r="N30" s="50">
        <v>8620.1456488847034</v>
      </c>
      <c r="O30" s="50">
        <v>7760.0449111258276</v>
      </c>
      <c r="P30" s="51">
        <f t="shared" si="3"/>
        <v>99454.070494223095</v>
      </c>
      <c r="R30" s="1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3:256" ht="13.8">
      <c r="C31" s="50" t="s">
        <v>43</v>
      </c>
      <c r="D31" s="50">
        <v>0</v>
      </c>
      <c r="E31" s="50">
        <v>8.7306398556235401</v>
      </c>
      <c r="F31" s="50">
        <v>0</v>
      </c>
      <c r="G31" s="50">
        <v>8.4012820852499992</v>
      </c>
      <c r="H31" s="50">
        <v>0</v>
      </c>
      <c r="I31" s="50">
        <v>0</v>
      </c>
      <c r="J31" s="50">
        <v>9.9202082841999992</v>
      </c>
      <c r="K31" s="50">
        <v>10.432016968100001</v>
      </c>
      <c r="L31" s="50">
        <v>0</v>
      </c>
      <c r="M31" s="50">
        <v>0</v>
      </c>
      <c r="N31" s="50">
        <v>0</v>
      </c>
      <c r="O31" s="50">
        <v>0</v>
      </c>
      <c r="P31" s="51">
        <f t="shared" si="3"/>
        <v>37.484147193173541</v>
      </c>
      <c r="Q31" s="106"/>
      <c r="R31" s="1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3:256" ht="13.8">
      <c r="C32" s="50" t="s">
        <v>44</v>
      </c>
      <c r="D32" s="50">
        <v>4.58</v>
      </c>
      <c r="E32" s="50">
        <v>3.07</v>
      </c>
      <c r="F32" s="50">
        <v>8.61</v>
      </c>
      <c r="G32" s="50">
        <v>17.914725900000001</v>
      </c>
      <c r="H32" s="50">
        <v>20.3915875</v>
      </c>
      <c r="I32" s="50">
        <v>7.2600000000000007</v>
      </c>
      <c r="J32" s="50">
        <v>6.54</v>
      </c>
      <c r="K32" s="50">
        <v>8.69</v>
      </c>
      <c r="L32" s="50">
        <v>8.3999999999999986</v>
      </c>
      <c r="M32" s="50">
        <v>8.51</v>
      </c>
      <c r="N32" s="50">
        <v>10.129999999999999</v>
      </c>
      <c r="O32" s="50">
        <v>14.260000000000002</v>
      </c>
      <c r="P32" s="51">
        <f t="shared" si="3"/>
        <v>118.3563134</v>
      </c>
      <c r="Q32" s="106"/>
      <c r="R32" s="1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3:256" ht="13.8">
      <c r="C33" s="50" t="s">
        <v>35</v>
      </c>
      <c r="D33" s="50">
        <v>215.4901614735</v>
      </c>
      <c r="E33" s="50">
        <v>248.08041779759</v>
      </c>
      <c r="F33" s="50">
        <v>144.29357728402999</v>
      </c>
      <c r="G33" s="50">
        <v>707.08338229449998</v>
      </c>
      <c r="H33" s="50">
        <v>610.25276070713994</v>
      </c>
      <c r="I33" s="50">
        <v>855.74198145845003</v>
      </c>
      <c r="J33" s="50">
        <v>581.74329797995006</v>
      </c>
      <c r="K33" s="50">
        <v>530.63631118385001</v>
      </c>
      <c r="L33" s="50">
        <v>196.53707978060001</v>
      </c>
      <c r="M33" s="50">
        <v>461.01320696333005</v>
      </c>
      <c r="N33" s="50">
        <v>346.72176249999995</v>
      </c>
      <c r="O33" s="50">
        <v>393.42562724589993</v>
      </c>
      <c r="P33" s="51">
        <f t="shared" si="3"/>
        <v>5291.0195666688396</v>
      </c>
      <c r="Q33" s="106"/>
      <c r="R33" s="1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3:256" ht="13.8">
      <c r="C34" s="50" t="s">
        <v>36</v>
      </c>
      <c r="D34" s="50">
        <v>0</v>
      </c>
      <c r="E34" s="50">
        <v>5.7843999999999998</v>
      </c>
      <c r="F34" s="50">
        <v>4.9246344999999998</v>
      </c>
      <c r="G34" s="50">
        <v>7.027936038</v>
      </c>
      <c r="H34" s="50">
        <v>37.265694806660001</v>
      </c>
      <c r="I34" s="50">
        <v>11.630824</v>
      </c>
      <c r="J34" s="50">
        <v>19.913277248099998</v>
      </c>
      <c r="K34" s="50">
        <v>5.2618042000000003</v>
      </c>
      <c r="L34" s="50">
        <v>7.1471746999999999</v>
      </c>
      <c r="M34" s="50">
        <v>7.1271475999999998</v>
      </c>
      <c r="N34" s="50">
        <v>0</v>
      </c>
      <c r="O34" s="50">
        <v>12.525887000000001</v>
      </c>
      <c r="P34" s="51">
        <f t="shared" si="3"/>
        <v>118.60878009276</v>
      </c>
      <c r="Q34" s="106"/>
      <c r="R34" s="1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3:256" ht="13.8">
      <c r="C35" s="50" t="s">
        <v>92</v>
      </c>
      <c r="D35" s="50">
        <v>978.02468578514993</v>
      </c>
      <c r="E35" s="50">
        <v>814.07193600768301</v>
      </c>
      <c r="F35" s="50">
        <v>727.84978476548008</v>
      </c>
      <c r="G35" s="50">
        <v>655.94274813164179</v>
      </c>
      <c r="H35" s="50">
        <v>970.71758972665702</v>
      </c>
      <c r="I35" s="50">
        <v>882.85292726068474</v>
      </c>
      <c r="J35" s="50">
        <v>763.67062074119985</v>
      </c>
      <c r="K35" s="50">
        <v>902.76690027609914</v>
      </c>
      <c r="L35" s="50">
        <v>764.43569251630004</v>
      </c>
      <c r="M35" s="50">
        <v>1084.6254124793077</v>
      </c>
      <c r="N35" s="50">
        <v>612.64723522062002</v>
      </c>
      <c r="O35" s="50">
        <v>638.60441914775004</v>
      </c>
      <c r="P35" s="51">
        <f t="shared" si="3"/>
        <v>9796.2099520585743</v>
      </c>
      <c r="Q35" s="106"/>
      <c r="R35" s="1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3:256" ht="15.6">
      <c r="C36" s="107" t="s">
        <v>84</v>
      </c>
      <c r="D36" s="52">
        <f>SUM(D25:D35)</f>
        <v>16304.543888642476</v>
      </c>
      <c r="E36" s="52">
        <f t="shared" ref="E36:P36" si="4">SUM(E25:E35)</f>
        <v>15483.923028333642</v>
      </c>
      <c r="F36" s="52">
        <f t="shared" si="4"/>
        <v>14093.570369431825</v>
      </c>
      <c r="G36" s="52">
        <f t="shared" si="4"/>
        <v>16145.050415571388</v>
      </c>
      <c r="H36" s="52">
        <f t="shared" si="4"/>
        <v>17649.672642779798</v>
      </c>
      <c r="I36" s="52">
        <f t="shared" si="4"/>
        <v>20272.805679049801</v>
      </c>
      <c r="J36" s="52">
        <f t="shared" si="4"/>
        <v>20388.917523495726</v>
      </c>
      <c r="K36" s="52">
        <f t="shared" si="4"/>
        <v>20543.401086977072</v>
      </c>
      <c r="L36" s="52">
        <f t="shared" si="4"/>
        <v>21532.689798715764</v>
      </c>
      <c r="M36" s="52">
        <f t="shared" si="4"/>
        <v>22795.125755954417</v>
      </c>
      <c r="N36" s="52">
        <f t="shared" si="4"/>
        <v>19727.158505043401</v>
      </c>
      <c r="O36" s="52">
        <f t="shared" si="4"/>
        <v>20450.901643844667</v>
      </c>
      <c r="P36" s="52">
        <f t="shared" si="4"/>
        <v>225387.76033783995</v>
      </c>
      <c r="Q36" s="106"/>
      <c r="R36" s="1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3:256" ht="15.6">
      <c r="C37" s="102" t="s">
        <v>47</v>
      </c>
      <c r="D37" s="52">
        <f>+D23-D36</f>
        <v>32736.581020478028</v>
      </c>
      <c r="E37" s="52">
        <f t="shared" ref="E37:P37" si="5">+E23-E36</f>
        <v>31842.502871670229</v>
      </c>
      <c r="F37" s="52">
        <f t="shared" si="5"/>
        <v>29470.747074123905</v>
      </c>
      <c r="G37" s="52">
        <f t="shared" si="5"/>
        <v>28180.591601556604</v>
      </c>
      <c r="H37" s="52">
        <f t="shared" si="5"/>
        <v>30071.130076835834</v>
      </c>
      <c r="I37" s="52">
        <f t="shared" si="5"/>
        <v>27563.782176858032</v>
      </c>
      <c r="J37" s="52">
        <f t="shared" si="5"/>
        <v>37194.330900235524</v>
      </c>
      <c r="K37" s="52">
        <f t="shared" si="5"/>
        <v>40110.99480899542</v>
      </c>
      <c r="L37" s="52">
        <f t="shared" si="5"/>
        <v>41998.045145067117</v>
      </c>
      <c r="M37" s="52">
        <f t="shared" si="5"/>
        <v>47902.273932560871</v>
      </c>
      <c r="N37" s="52">
        <f t="shared" si="5"/>
        <v>39728.699273306011</v>
      </c>
      <c r="O37" s="52">
        <f t="shared" si="5"/>
        <v>42636.627510506994</v>
      </c>
      <c r="P37" s="52">
        <f t="shared" si="5"/>
        <v>429436.30639219459</v>
      </c>
      <c r="R37" s="117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3:256" ht="12.75" customHeight="1">
      <c r="C38" s="108" t="s">
        <v>49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17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10"/>
    </row>
    <row r="39" spans="3:256" ht="13.8">
      <c r="C39" s="156" t="s">
        <v>50</v>
      </c>
      <c r="D39" s="157"/>
      <c r="E39" s="157"/>
      <c r="F39" s="157"/>
      <c r="G39" s="157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</row>
    <row r="40" spans="3:256">
      <c r="C40" s="158" t="s">
        <v>51</v>
      </c>
      <c r="D40" s="157"/>
      <c r="E40" s="157"/>
      <c r="F40" s="157"/>
      <c r="G40" s="157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</row>
    <row r="41" spans="3:256">
      <c r="C41" s="158" t="s">
        <v>52</v>
      </c>
      <c r="D41" s="157"/>
      <c r="E41" s="157"/>
      <c r="F41" s="157"/>
      <c r="G41" s="157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</row>
    <row r="42" spans="3:256" ht="13.8">
      <c r="C42" s="158" t="s">
        <v>53</v>
      </c>
      <c r="D42" s="128"/>
      <c r="E42" s="128"/>
      <c r="F42" s="128"/>
      <c r="G42" s="128"/>
      <c r="H42" s="113"/>
      <c r="I42" s="113"/>
      <c r="J42" s="113"/>
      <c r="K42" s="113"/>
      <c r="L42" s="113"/>
      <c r="M42" s="113"/>
      <c r="N42" s="113"/>
      <c r="O42" s="113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</row>
    <row r="43" spans="3:256" ht="13.8">
      <c r="C43" s="158" t="s">
        <v>54</v>
      </c>
      <c r="D43" s="128"/>
      <c r="E43" s="128"/>
      <c r="F43" s="128"/>
      <c r="G43" s="128"/>
      <c r="H43" s="113"/>
      <c r="I43" s="113"/>
      <c r="J43" s="113"/>
      <c r="K43" s="113"/>
      <c r="L43" s="113"/>
      <c r="M43" s="113"/>
      <c r="N43" s="113"/>
      <c r="O43" s="113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4"/>
      <c r="AP43" s="114"/>
    </row>
    <row r="44" spans="3:256" ht="13.8">
      <c r="C44" s="158" t="s">
        <v>55</v>
      </c>
      <c r="D44" s="128"/>
      <c r="E44" s="128"/>
      <c r="F44" s="128"/>
      <c r="G44" s="128"/>
      <c r="H44" s="113"/>
      <c r="I44" s="113"/>
      <c r="J44" s="113"/>
      <c r="K44" s="113"/>
      <c r="L44" s="113"/>
      <c r="M44" s="113"/>
      <c r="N44" s="113"/>
      <c r="O44" s="113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</row>
    <row r="45" spans="3:256" ht="13.8">
      <c r="C45" s="158" t="s">
        <v>56</v>
      </c>
      <c r="D45" s="128"/>
      <c r="E45" s="128"/>
      <c r="F45" s="128"/>
      <c r="G45" s="128"/>
      <c r="H45" s="113"/>
      <c r="I45" s="113"/>
      <c r="J45" s="113"/>
      <c r="K45" s="113"/>
      <c r="L45" s="113"/>
      <c r="M45" s="113"/>
      <c r="N45" s="113"/>
      <c r="O45" s="113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</row>
    <row r="46" spans="3:256">
      <c r="C46" s="158" t="s">
        <v>57</v>
      </c>
      <c r="D46" s="157"/>
      <c r="E46" s="157"/>
      <c r="F46" s="157"/>
      <c r="G46" s="157"/>
      <c r="H46" s="111"/>
      <c r="I46" s="111"/>
      <c r="J46" s="111"/>
      <c r="K46" s="111"/>
      <c r="L46" s="111"/>
      <c r="M46" s="111"/>
      <c r="N46" s="111"/>
      <c r="O46" s="111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</row>
  </sheetData>
  <mergeCells count="2">
    <mergeCell ref="C6:P6"/>
    <mergeCell ref="C7:P7"/>
  </mergeCells>
  <pageMargins left="0.7" right="0.7" top="0.75" bottom="0.75" header="0.3" footer="0.3"/>
  <pageSetup scale="2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3:IV46"/>
  <sheetViews>
    <sheetView topLeftCell="C23" zoomScale="70" zoomScaleNormal="70" workbookViewId="0">
      <selection activeCell="C39" sqref="C39:H46"/>
    </sheetView>
  </sheetViews>
  <sheetFormatPr defaultColWidth="9.21875" defaultRowHeight="13.2"/>
  <cols>
    <col min="1" max="2" width="0" style="18" hidden="1" customWidth="1"/>
    <col min="3" max="3" width="28" style="19" customWidth="1"/>
    <col min="4" max="16" width="17.5546875" style="18" customWidth="1"/>
    <col min="17" max="17" width="9.21875" style="18"/>
    <col min="18" max="18" width="9.21875" style="94"/>
    <col min="19" max="19" width="12.44140625" style="94" bestFit="1" customWidth="1"/>
    <col min="20" max="20" width="12" style="94" bestFit="1" customWidth="1"/>
    <col min="21" max="21" width="13" style="94" bestFit="1" customWidth="1"/>
    <col min="22" max="16384" width="9.21875" style="94"/>
  </cols>
  <sheetData>
    <row r="3" spans="3:256" ht="20.399999999999999">
      <c r="C3" s="2"/>
      <c r="G3" s="23" t="s">
        <v>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3:256">
      <c r="C4" s="2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3:256" ht="18">
      <c r="C5" s="115" t="s">
        <v>94</v>
      </c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3:256" ht="16.2">
      <c r="C6" s="181" t="s">
        <v>91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3:256" ht="17.399999999999999">
      <c r="C7" s="178" t="s">
        <v>2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3:256" s="95" customFormat="1" ht="17.399999999999999">
      <c r="C8" s="75" t="s">
        <v>3</v>
      </c>
      <c r="D8" s="76" t="s">
        <v>60</v>
      </c>
      <c r="E8" s="76" t="s">
        <v>61</v>
      </c>
      <c r="F8" s="76" t="s">
        <v>62</v>
      </c>
      <c r="G8" s="76" t="s">
        <v>63</v>
      </c>
      <c r="H8" s="76" t="s">
        <v>64</v>
      </c>
      <c r="I8" s="76" t="s">
        <v>65</v>
      </c>
      <c r="J8" s="76" t="s">
        <v>66</v>
      </c>
      <c r="K8" s="76" t="s">
        <v>67</v>
      </c>
      <c r="L8" s="76" t="s">
        <v>68</v>
      </c>
      <c r="M8" s="76" t="s">
        <v>69</v>
      </c>
      <c r="N8" s="76" t="s">
        <v>70</v>
      </c>
      <c r="O8" s="76" t="s">
        <v>71</v>
      </c>
      <c r="P8" s="76" t="s">
        <v>72</v>
      </c>
    </row>
    <row r="9" spans="3:256" s="98" customFormat="1" ht="15.6">
      <c r="C9" s="96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7"/>
    </row>
    <row r="10" spans="3:256" s="98" customFormat="1" ht="15.6">
      <c r="C10" s="59" t="s">
        <v>73</v>
      </c>
      <c r="D10" s="50">
        <v>31918.8574276613</v>
      </c>
      <c r="E10" s="50">
        <v>35316.584715900899</v>
      </c>
      <c r="F10" s="50">
        <v>38009.408308970065</v>
      </c>
      <c r="G10" s="50">
        <v>35269.802203102525</v>
      </c>
      <c r="H10" s="50">
        <v>39025.192455544908</v>
      </c>
      <c r="I10" s="50">
        <v>36189.706184764109</v>
      </c>
      <c r="J10" s="50">
        <v>40753.817432594864</v>
      </c>
      <c r="K10" s="50">
        <v>40677.160181255633</v>
      </c>
      <c r="L10" s="50">
        <v>42729.454769538002</v>
      </c>
      <c r="M10" s="50">
        <v>44554.496660138451</v>
      </c>
      <c r="N10" s="50">
        <v>42015.923901579794</v>
      </c>
      <c r="O10" s="50">
        <v>43698.913609201845</v>
      </c>
      <c r="P10" s="51">
        <f>SUM(D10:O10)</f>
        <v>470159.31785025244</v>
      </c>
      <c r="Q10" s="99"/>
    </row>
    <row r="11" spans="3:256" ht="15.6">
      <c r="C11" s="59" t="s">
        <v>74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3:256" ht="13.8">
      <c r="C12" s="50" t="s">
        <v>28</v>
      </c>
      <c r="D12" s="50">
        <v>1995.8067225817931</v>
      </c>
      <c r="E12" s="50">
        <v>2251.9190131050077</v>
      </c>
      <c r="F12" s="50">
        <v>2063.7412315543506</v>
      </c>
      <c r="G12" s="50">
        <v>1815.9857746968639</v>
      </c>
      <c r="H12" s="50">
        <v>1582.9280767768523</v>
      </c>
      <c r="I12" s="50">
        <v>1815.2616588978708</v>
      </c>
      <c r="J12" s="50">
        <v>2623.8014257505943</v>
      </c>
      <c r="K12" s="50">
        <v>3126.9300009309891</v>
      </c>
      <c r="L12" s="50">
        <v>3308.7468527412962</v>
      </c>
      <c r="M12" s="50">
        <v>3006.7270272883502</v>
      </c>
      <c r="N12" s="50">
        <v>3916.2020080407847</v>
      </c>
      <c r="O12" s="50">
        <v>4616.3694408202036</v>
      </c>
      <c r="P12" s="51">
        <f t="shared" ref="P12:P21" si="0">SUM(D12:O12)</f>
        <v>32124.419233184959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3:256" ht="13.8">
      <c r="C13" s="100" t="s">
        <v>29</v>
      </c>
      <c r="D13" s="50">
        <v>234.37628610500309</v>
      </c>
      <c r="E13" s="50">
        <v>558.43780695434384</v>
      </c>
      <c r="F13" s="50">
        <v>138.64224449300002</v>
      </c>
      <c r="G13" s="50">
        <v>0</v>
      </c>
      <c r="H13" s="50">
        <v>281.30068533166354</v>
      </c>
      <c r="I13" s="50">
        <v>285.39442612848813</v>
      </c>
      <c r="J13" s="50">
        <v>0</v>
      </c>
      <c r="K13" s="50">
        <v>118.99462959999998</v>
      </c>
      <c r="L13" s="50">
        <v>0</v>
      </c>
      <c r="M13" s="50">
        <v>0</v>
      </c>
      <c r="N13" s="50">
        <v>0</v>
      </c>
      <c r="O13" s="50">
        <v>0</v>
      </c>
      <c r="P13" s="51">
        <f t="shared" si="0"/>
        <v>1617.1460786124987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3:256" ht="13.8">
      <c r="C14" s="50" t="s">
        <v>30</v>
      </c>
      <c r="D14" s="50">
        <v>860.78791008548478</v>
      </c>
      <c r="E14" s="50">
        <v>607.17225195477306</v>
      </c>
      <c r="F14" s="50">
        <v>717.7861933370001</v>
      </c>
      <c r="G14" s="50">
        <v>799.24761273927675</v>
      </c>
      <c r="H14" s="50">
        <v>672.02342560635236</v>
      </c>
      <c r="I14" s="50">
        <v>665.86015256412486</v>
      </c>
      <c r="J14" s="50">
        <v>640.0504551383948</v>
      </c>
      <c r="K14" s="50">
        <v>766.76977360000001</v>
      </c>
      <c r="L14" s="50">
        <v>767.69736112639907</v>
      </c>
      <c r="M14" s="50">
        <v>319.97556830000002</v>
      </c>
      <c r="N14" s="50">
        <v>746.25701239500461</v>
      </c>
      <c r="O14" s="50">
        <v>810.32079284278302</v>
      </c>
      <c r="P14" s="51">
        <f t="shared" si="0"/>
        <v>8373.9485096895933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3:256" ht="13.8">
      <c r="C15" s="50" t="s">
        <v>31</v>
      </c>
      <c r="D15" s="50">
        <v>66.882494500000007</v>
      </c>
      <c r="E15" s="50">
        <v>89.318637199999998</v>
      </c>
      <c r="F15" s="50">
        <v>100.6608726</v>
      </c>
      <c r="G15" s="50">
        <v>91.812217000000004</v>
      </c>
      <c r="H15" s="50">
        <v>79.506984900000006</v>
      </c>
      <c r="I15" s="50">
        <v>123.4942121</v>
      </c>
      <c r="J15" s="50">
        <v>23.266741799999998</v>
      </c>
      <c r="K15" s="50">
        <v>121.7345669</v>
      </c>
      <c r="L15" s="50">
        <v>150.57216099999999</v>
      </c>
      <c r="M15" s="50">
        <v>112.2451995</v>
      </c>
      <c r="N15" s="50">
        <v>123.3319498</v>
      </c>
      <c r="O15" s="50">
        <v>26.1251158</v>
      </c>
      <c r="P15" s="51">
        <f t="shared" si="0"/>
        <v>1108.9511531000001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3:256" ht="13.8">
      <c r="C16" s="100" t="s">
        <v>32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f t="shared" si="0"/>
        <v>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3:256" ht="13.8">
      <c r="C17" s="50" t="s">
        <v>33</v>
      </c>
      <c r="D17" s="50">
        <v>1326.6185939725322</v>
      </c>
      <c r="E17" s="50">
        <v>643.97766390531899</v>
      </c>
      <c r="F17" s="50">
        <v>2.2629915</v>
      </c>
      <c r="G17" s="50">
        <v>4.3895929999999996</v>
      </c>
      <c r="H17" s="50">
        <v>1.7036481999999999</v>
      </c>
      <c r="I17" s="50">
        <v>0.86012010000000005</v>
      </c>
      <c r="J17" s="50">
        <v>16.772916899999998</v>
      </c>
      <c r="K17" s="50">
        <v>8.2626022999999993</v>
      </c>
      <c r="L17" s="50">
        <v>356.67212296363397</v>
      </c>
      <c r="M17" s="50">
        <v>575.96635097869307</v>
      </c>
      <c r="N17" s="50">
        <v>20.102658900000002</v>
      </c>
      <c r="O17" s="50">
        <v>1.2464123</v>
      </c>
      <c r="P17" s="51">
        <f>SUM(D17:O17)</f>
        <v>2958.8356750201779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3:256" ht="13.8">
      <c r="C18" s="50" t="s">
        <v>34</v>
      </c>
      <c r="D18" s="50">
        <v>653.54391659999999</v>
      </c>
      <c r="E18" s="50">
        <v>588.20580429999995</v>
      </c>
      <c r="F18" s="50">
        <v>879.08634059999997</v>
      </c>
      <c r="G18" s="50">
        <v>963.10338869999998</v>
      </c>
      <c r="H18" s="50">
        <v>679.00255800000002</v>
      </c>
      <c r="I18" s="50">
        <v>545.39277619999996</v>
      </c>
      <c r="J18" s="50">
        <v>744.19529720000003</v>
      </c>
      <c r="K18" s="50">
        <v>724.31391240000005</v>
      </c>
      <c r="L18" s="50">
        <v>740.74500430000001</v>
      </c>
      <c r="M18" s="50">
        <v>729.88481079999997</v>
      </c>
      <c r="N18" s="50">
        <v>750.25570140000002</v>
      </c>
      <c r="O18" s="50">
        <v>627.55503220000003</v>
      </c>
      <c r="P18" s="51">
        <f>SUM(D18:O18)</f>
        <v>8625.2845427000011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3:256" ht="13.8">
      <c r="C19" s="50" t="s">
        <v>35</v>
      </c>
      <c r="D19" s="50">
        <v>107.85543749999999</v>
      </c>
      <c r="E19" s="50">
        <v>159.7361243</v>
      </c>
      <c r="F19" s="50">
        <v>165.12621048400001</v>
      </c>
      <c r="G19" s="50">
        <v>149.76599909999999</v>
      </c>
      <c r="H19" s="50">
        <v>55.450010900000002</v>
      </c>
      <c r="I19" s="50">
        <v>270.24305634861798</v>
      </c>
      <c r="J19" s="50">
        <v>154.61757159999999</v>
      </c>
      <c r="K19" s="50">
        <v>147.16785621333719</v>
      </c>
      <c r="L19" s="50">
        <v>196.97834320000001</v>
      </c>
      <c r="M19" s="50">
        <v>119.0394279497721</v>
      </c>
      <c r="N19" s="50">
        <v>140.11295509999999</v>
      </c>
      <c r="O19" s="50">
        <v>181.6086196574056</v>
      </c>
      <c r="P19" s="51">
        <f t="shared" si="0"/>
        <v>1847.7016123531328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3:256" ht="13.8">
      <c r="C20" s="50" t="s">
        <v>36</v>
      </c>
      <c r="D20" s="50">
        <v>181.82914310000001</v>
      </c>
      <c r="E20" s="50">
        <v>229.80426934399998</v>
      </c>
      <c r="F20" s="50">
        <v>131.47055779999999</v>
      </c>
      <c r="G20" s="50">
        <v>39.694849900000001</v>
      </c>
      <c r="H20" s="50">
        <v>43.291761200000003</v>
      </c>
      <c r="I20" s="50">
        <v>40.278856699999999</v>
      </c>
      <c r="J20" s="50">
        <v>141.57279629999999</v>
      </c>
      <c r="K20" s="50">
        <v>116.9034723</v>
      </c>
      <c r="L20" s="50">
        <v>160.98604209999999</v>
      </c>
      <c r="M20" s="50">
        <v>160.88704279999999</v>
      </c>
      <c r="N20" s="50">
        <v>187.15130980000001</v>
      </c>
      <c r="O20" s="50">
        <v>204.24610519999999</v>
      </c>
      <c r="P20" s="51">
        <f t="shared" si="0"/>
        <v>1638.1162065440003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3:256" ht="13.8">
      <c r="C21" s="50" t="s">
        <v>92</v>
      </c>
      <c r="D21" s="50">
        <v>986.59350458154654</v>
      </c>
      <c r="E21" s="50">
        <v>809.70025107581409</v>
      </c>
      <c r="F21" s="50">
        <v>915.64513571999987</v>
      </c>
      <c r="G21" s="50">
        <v>885.00812555609355</v>
      </c>
      <c r="H21" s="50">
        <v>1555.9375539174059</v>
      </c>
      <c r="I21" s="50">
        <v>1415.9378312663571</v>
      </c>
      <c r="J21" s="50">
        <v>1280.1302226956307</v>
      </c>
      <c r="K21" s="50">
        <v>947.49820076306742</v>
      </c>
      <c r="L21" s="50">
        <v>880.39615801923844</v>
      </c>
      <c r="M21" s="50">
        <v>1293.8653473070128</v>
      </c>
      <c r="N21" s="50">
        <v>1028.365650854</v>
      </c>
      <c r="O21" s="50">
        <v>1272.2056790956199</v>
      </c>
      <c r="P21" s="51">
        <f t="shared" si="0"/>
        <v>13271.283660851788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3:256" ht="15.6">
      <c r="C22" s="101" t="s">
        <v>77</v>
      </c>
      <c r="D22" s="79">
        <f>SUM(D12:D21)</f>
        <v>6414.2940090263601</v>
      </c>
      <c r="E22" s="79">
        <f>SUM(E12:E21)</f>
        <v>5938.271822139257</v>
      </c>
      <c r="F22" s="79">
        <f>SUM(F12:F21)</f>
        <v>5114.42177808835</v>
      </c>
      <c r="G22" s="79">
        <f>SUM(G12:G21)</f>
        <v>4749.0075606922346</v>
      </c>
      <c r="H22" s="79">
        <f>SUM(H12:H21)</f>
        <v>4951.1447048322743</v>
      </c>
      <c r="I22" s="79">
        <f t="shared" ref="I22:O22" si="1">SUM(I12:I21)</f>
        <v>5162.7230903054588</v>
      </c>
      <c r="J22" s="79">
        <f t="shared" si="1"/>
        <v>5624.407427384619</v>
      </c>
      <c r="K22" s="79">
        <f t="shared" si="1"/>
        <v>6078.5750150073945</v>
      </c>
      <c r="L22" s="79">
        <f t="shared" si="1"/>
        <v>6562.7940454505679</v>
      </c>
      <c r="M22" s="79">
        <f t="shared" si="1"/>
        <v>6318.5907749238286</v>
      </c>
      <c r="N22" s="79">
        <f t="shared" si="1"/>
        <v>6911.7792462897896</v>
      </c>
      <c r="O22" s="79">
        <f t="shared" si="1"/>
        <v>7739.6771979160112</v>
      </c>
      <c r="P22" s="79">
        <f>SUM(P12:P21)</f>
        <v>71565.686672056152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3:256" ht="15.6">
      <c r="C23" s="102" t="s">
        <v>78</v>
      </c>
      <c r="D23" s="79">
        <f>+D22+D10</f>
        <v>38333.151436687658</v>
      </c>
      <c r="E23" s="79">
        <f>+E22+E10</f>
        <v>41254.856538040156</v>
      </c>
      <c r="F23" s="79">
        <f>+F22+F10</f>
        <v>43123.830087058413</v>
      </c>
      <c r="G23" s="79">
        <f>+G22+G10</f>
        <v>40018.809763794758</v>
      </c>
      <c r="H23" s="79">
        <f>+H22+H10</f>
        <v>43976.337160377181</v>
      </c>
      <c r="I23" s="79">
        <f t="shared" ref="I23:P23" si="2">+I10+I22</f>
        <v>41352.429275069568</v>
      </c>
      <c r="J23" s="79">
        <f t="shared" si="2"/>
        <v>46378.224859979484</v>
      </c>
      <c r="K23" s="79">
        <f t="shared" si="2"/>
        <v>46755.735196263027</v>
      </c>
      <c r="L23" s="79">
        <f t="shared" si="2"/>
        <v>49292.248814988568</v>
      </c>
      <c r="M23" s="79">
        <f t="shared" si="2"/>
        <v>50873.087435062276</v>
      </c>
      <c r="N23" s="79">
        <f t="shared" si="2"/>
        <v>48927.703147869586</v>
      </c>
      <c r="O23" s="79">
        <f t="shared" si="2"/>
        <v>51438.590807117856</v>
      </c>
      <c r="P23" s="79">
        <f t="shared" si="2"/>
        <v>541725.00452230859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3:256" ht="18">
      <c r="C24" s="103" t="s">
        <v>93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3:256" ht="13.8">
      <c r="C25" s="104" t="s">
        <v>28</v>
      </c>
      <c r="D25" s="50">
        <v>88.37</v>
      </c>
      <c r="E25" s="50">
        <v>101.81</v>
      </c>
      <c r="F25" s="50">
        <v>109.87</v>
      </c>
      <c r="G25" s="50">
        <v>89.68</v>
      </c>
      <c r="H25" s="50">
        <v>69.38</v>
      </c>
      <c r="I25" s="50">
        <v>64.16</v>
      </c>
      <c r="J25" s="50">
        <v>78.010000000000005</v>
      </c>
      <c r="K25" s="50">
        <v>81.490000000000009</v>
      </c>
      <c r="L25" s="50">
        <v>116.3</v>
      </c>
      <c r="M25" s="50">
        <v>109.31</v>
      </c>
      <c r="N25" s="50">
        <v>113.92</v>
      </c>
      <c r="O25" s="50">
        <v>145.41</v>
      </c>
      <c r="P25" s="51">
        <f>SUM(D25:O25)</f>
        <v>1167.7099999999998</v>
      </c>
      <c r="Q25" s="106">
        <v>1167.7099999999998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3:256" ht="13.8">
      <c r="C26" s="105" t="s">
        <v>79</v>
      </c>
      <c r="D26" s="50">
        <v>4308.4211187125866</v>
      </c>
      <c r="E26" s="50">
        <v>5199.1406786570187</v>
      </c>
      <c r="F26" s="50">
        <v>4936.8229288786351</v>
      </c>
      <c r="G26" s="50">
        <v>4000.7456862975732</v>
      </c>
      <c r="H26" s="50">
        <v>3710.6674124012543</v>
      </c>
      <c r="I26" s="50">
        <v>4076.0604696278574</v>
      </c>
      <c r="J26" s="50">
        <v>4432.1441728562677</v>
      </c>
      <c r="K26" s="50">
        <v>3723.8836923901313</v>
      </c>
      <c r="L26" s="50">
        <v>3851.5462086643488</v>
      </c>
      <c r="M26" s="50">
        <v>4047.0202691496243</v>
      </c>
      <c r="N26" s="50">
        <v>4762.0192163048359</v>
      </c>
      <c r="O26" s="50">
        <v>5871.0705109739874</v>
      </c>
      <c r="P26" s="51">
        <f t="shared" ref="P26:P35" si="3">SUM(D26:O26)</f>
        <v>52919.542364914116</v>
      </c>
      <c r="Q26" s="106">
        <v>52919.542364914116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3:256" ht="13.8">
      <c r="C27" s="104" t="s">
        <v>80</v>
      </c>
      <c r="D27" s="50">
        <v>1237.6112542602673</v>
      </c>
      <c r="E27" s="50">
        <v>1578.5244635889644</v>
      </c>
      <c r="F27" s="50">
        <v>1657.377894866338</v>
      </c>
      <c r="G27" s="50">
        <v>1661.1147147499551</v>
      </c>
      <c r="H27" s="50">
        <v>2170.3114742361267</v>
      </c>
      <c r="I27" s="50">
        <v>2320.1057920508347</v>
      </c>
      <c r="J27" s="50">
        <v>2103.8267089687638</v>
      </c>
      <c r="K27" s="50">
        <v>2004.7258171325398</v>
      </c>
      <c r="L27" s="50">
        <v>2647.7614976636642</v>
      </c>
      <c r="M27" s="50">
        <v>2692.6501648970907</v>
      </c>
      <c r="N27" s="50">
        <v>1800.4057228720001</v>
      </c>
      <c r="O27" s="50">
        <v>2741.4850095913707</v>
      </c>
      <c r="P27" s="51">
        <f t="shared" si="3"/>
        <v>24615.900514877918</v>
      </c>
      <c r="Q27" s="106">
        <v>24615.900514877918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3:256" ht="13.8">
      <c r="C28" s="104" t="s">
        <v>81</v>
      </c>
      <c r="D28" s="50">
        <v>1741.1216332613349</v>
      </c>
      <c r="E28" s="50">
        <v>1708.8184842835376</v>
      </c>
      <c r="F28" s="50">
        <v>1988.0083264739997</v>
      </c>
      <c r="G28" s="50">
        <v>1426.2800072766422</v>
      </c>
      <c r="H28" s="50">
        <v>1877.6248618289999</v>
      </c>
      <c r="I28" s="50">
        <v>1555.315704035</v>
      </c>
      <c r="J28" s="50">
        <v>1986.3656432279149</v>
      </c>
      <c r="K28" s="50">
        <v>1722.0095321222275</v>
      </c>
      <c r="L28" s="50">
        <v>2367.4357339910657</v>
      </c>
      <c r="M28" s="50">
        <v>1858.4496180951501</v>
      </c>
      <c r="N28" s="50">
        <v>1709.0322157779999</v>
      </c>
      <c r="O28" s="50">
        <v>2353.6758702862912</v>
      </c>
      <c r="P28" s="51">
        <f t="shared" si="3"/>
        <v>22294.13763066016</v>
      </c>
      <c r="Q28" s="106">
        <v>22294.13763066016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3:256" ht="13.8">
      <c r="C29" s="100" t="s">
        <v>32</v>
      </c>
      <c r="D29" s="50">
        <v>5.17</v>
      </c>
      <c r="E29" s="50">
        <v>4.12</v>
      </c>
      <c r="F29" s="50">
        <v>4.2300000000000004</v>
      </c>
      <c r="G29" s="50">
        <v>4.17</v>
      </c>
      <c r="H29" s="50">
        <v>3.57</v>
      </c>
      <c r="I29" s="50">
        <v>4.54</v>
      </c>
      <c r="J29" s="50">
        <v>4.49</v>
      </c>
      <c r="K29" s="50">
        <v>3.81</v>
      </c>
      <c r="L29" s="50">
        <v>4.88</v>
      </c>
      <c r="M29" s="50">
        <v>5.24</v>
      </c>
      <c r="N29" s="50">
        <v>4.53</v>
      </c>
      <c r="O29" s="50">
        <v>5.66</v>
      </c>
      <c r="P29" s="51">
        <f t="shared" si="3"/>
        <v>54.410000000000011</v>
      </c>
      <c r="Q29" s="106">
        <v>54.410000000000011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3:256" ht="13.8">
      <c r="C30" s="50" t="s">
        <v>33</v>
      </c>
      <c r="D30" s="50">
        <v>5091.7544966851256</v>
      </c>
      <c r="E30" s="50">
        <v>4042.030736200667</v>
      </c>
      <c r="F30" s="50">
        <v>6660.1951949186387</v>
      </c>
      <c r="G30" s="50">
        <v>6394.3281670834795</v>
      </c>
      <c r="H30" s="50">
        <v>7620.6612654848504</v>
      </c>
      <c r="I30" s="50">
        <v>7737.6359059803026</v>
      </c>
      <c r="J30" s="50">
        <v>8213.1938778949843</v>
      </c>
      <c r="K30" s="50">
        <v>7073.061619633143</v>
      </c>
      <c r="L30" s="50">
        <v>7016.321446568646</v>
      </c>
      <c r="M30" s="50">
        <v>6080.8088987267874</v>
      </c>
      <c r="N30" s="50">
        <v>5843.8270747737306</v>
      </c>
      <c r="O30" s="50">
        <v>8083.4421885117963</v>
      </c>
      <c r="P30" s="51">
        <f t="shared" si="3"/>
        <v>79857.260872462139</v>
      </c>
      <c r="Q30" s="106">
        <v>79857.260872462139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3:256" ht="13.8">
      <c r="C31" s="50" t="s">
        <v>43</v>
      </c>
      <c r="D31" s="50">
        <v>0</v>
      </c>
      <c r="E31" s="50">
        <v>0</v>
      </c>
      <c r="F31" s="50">
        <v>0</v>
      </c>
      <c r="G31" s="50">
        <v>8.9098300000000005E-2</v>
      </c>
      <c r="H31" s="50">
        <v>0</v>
      </c>
      <c r="I31" s="50">
        <v>0</v>
      </c>
      <c r="J31" s="50">
        <v>0</v>
      </c>
      <c r="K31" s="50">
        <v>52.33305</v>
      </c>
      <c r="L31" s="50">
        <v>0</v>
      </c>
      <c r="M31" s="50">
        <v>114.42385</v>
      </c>
      <c r="N31" s="50">
        <v>130.09088764375002</v>
      </c>
      <c r="O31" s="50">
        <v>101.9205</v>
      </c>
      <c r="P31" s="51">
        <f t="shared" si="3"/>
        <v>398.85738594375005</v>
      </c>
      <c r="Q31" s="106">
        <v>398.85738594375005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3:256" ht="13.8">
      <c r="C32" s="50" t="s">
        <v>44</v>
      </c>
      <c r="D32" s="50">
        <v>3.9040697120000005</v>
      </c>
      <c r="E32" s="50">
        <v>12.010889044999999</v>
      </c>
      <c r="F32" s="50">
        <v>19.979799999999997</v>
      </c>
      <c r="G32" s="50">
        <v>6.5</v>
      </c>
      <c r="H32" s="50">
        <v>7.6000000000000005</v>
      </c>
      <c r="I32" s="50">
        <v>8.39</v>
      </c>
      <c r="J32" s="50">
        <v>5.7399999999999993</v>
      </c>
      <c r="K32" s="50">
        <v>6.4399999999999995</v>
      </c>
      <c r="L32" s="50">
        <v>7.38</v>
      </c>
      <c r="M32" s="50">
        <v>5.9899999999999993</v>
      </c>
      <c r="N32" s="50">
        <v>7.8</v>
      </c>
      <c r="O32" s="50">
        <v>12.01</v>
      </c>
      <c r="P32" s="51">
        <f t="shared" si="3"/>
        <v>103.74475875699999</v>
      </c>
      <c r="Q32" s="106">
        <v>103.74475875699999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3:256" ht="13.8">
      <c r="C33" s="50" t="s">
        <v>35</v>
      </c>
      <c r="D33" s="50">
        <v>112.64485140000002</v>
      </c>
      <c r="E33" s="50">
        <v>175.49146730000001</v>
      </c>
      <c r="F33" s="50">
        <v>281.64993400000003</v>
      </c>
      <c r="G33" s="50">
        <v>292.71188383053925</v>
      </c>
      <c r="H33" s="50">
        <v>518.00002158699999</v>
      </c>
      <c r="I33" s="50">
        <v>381.163111039</v>
      </c>
      <c r="J33" s="50">
        <v>599.55086921610007</v>
      </c>
      <c r="K33" s="50">
        <v>623.75877157470006</v>
      </c>
      <c r="L33" s="50">
        <v>277.76191883959996</v>
      </c>
      <c r="M33" s="50">
        <v>203.81792698614998</v>
      </c>
      <c r="N33" s="50">
        <v>106.71257628124999</v>
      </c>
      <c r="O33" s="50">
        <v>356.53574293750006</v>
      </c>
      <c r="P33" s="51">
        <f t="shared" si="3"/>
        <v>3929.799074991839</v>
      </c>
      <c r="Q33" s="106">
        <v>3929.799074991839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3:256" ht="13.8">
      <c r="C34" s="50" t="s">
        <v>36</v>
      </c>
      <c r="D34" s="50">
        <v>5.0640340659999996</v>
      </c>
      <c r="E34" s="50">
        <v>0</v>
      </c>
      <c r="F34" s="50">
        <v>4.3751301500000004</v>
      </c>
      <c r="G34" s="50">
        <v>3.1433825190000002</v>
      </c>
      <c r="H34" s="50">
        <v>5.2517324890000001</v>
      </c>
      <c r="I34" s="50">
        <v>3.3161424209999999</v>
      </c>
      <c r="J34" s="50">
        <v>5.3817691209999996</v>
      </c>
      <c r="K34" s="50">
        <v>0</v>
      </c>
      <c r="L34" s="50">
        <v>0</v>
      </c>
      <c r="M34" s="50">
        <v>5.0938463</v>
      </c>
      <c r="N34" s="50">
        <v>1.2210000000000001</v>
      </c>
      <c r="O34" s="50">
        <v>4.1209899999999999</v>
      </c>
      <c r="P34" s="51">
        <f t="shared" si="3"/>
        <v>36.968027065999998</v>
      </c>
      <c r="Q34" s="106">
        <v>36.968027065999998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3:256" ht="13.8">
      <c r="C35" s="50" t="s">
        <v>92</v>
      </c>
      <c r="D35" s="50">
        <v>348.81980352682478</v>
      </c>
      <c r="E35" s="50">
        <v>706.32686463943014</v>
      </c>
      <c r="F35" s="50">
        <v>506.06875557919994</v>
      </c>
      <c r="G35" s="50">
        <v>558.19496651520012</v>
      </c>
      <c r="H35" s="50">
        <v>523.49245226229664</v>
      </c>
      <c r="I35" s="50">
        <v>624.27238631440002</v>
      </c>
      <c r="J35" s="50">
        <v>1029.9903067750572</v>
      </c>
      <c r="K35" s="50">
        <v>482.37128076009532</v>
      </c>
      <c r="L35" s="50">
        <v>1111.07428145978</v>
      </c>
      <c r="M35" s="50">
        <v>1793.94893003368</v>
      </c>
      <c r="N35" s="50">
        <v>960.25115117591929</v>
      </c>
      <c r="O35" s="50">
        <v>869.50057915216007</v>
      </c>
      <c r="P35" s="51">
        <f t="shared" si="3"/>
        <v>9514.3117581940423</v>
      </c>
      <c r="Q35" s="106">
        <v>9514.3117581940423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3:256" ht="15.6">
      <c r="C36" s="107" t="s">
        <v>84</v>
      </c>
      <c r="D36" s="79">
        <f t="shared" ref="D36:P36" si="4">SUM(D25:D35)</f>
        <v>12942.881261624139</v>
      </c>
      <c r="E36" s="79">
        <f t="shared" si="4"/>
        <v>13528.273583714617</v>
      </c>
      <c r="F36" s="79">
        <f t="shared" si="4"/>
        <v>16168.577964866809</v>
      </c>
      <c r="G36" s="79">
        <f t="shared" si="4"/>
        <v>14436.957906572392</v>
      </c>
      <c r="H36" s="79">
        <f t="shared" si="4"/>
        <v>16506.559220289528</v>
      </c>
      <c r="I36" s="79">
        <f t="shared" si="4"/>
        <v>16774.959511468394</v>
      </c>
      <c r="J36" s="79">
        <f t="shared" si="4"/>
        <v>18458.693348060086</v>
      </c>
      <c r="K36" s="79">
        <f t="shared" si="4"/>
        <v>15773.883763612836</v>
      </c>
      <c r="L36" s="79">
        <f t="shared" si="4"/>
        <v>17400.461087187105</v>
      </c>
      <c r="M36" s="79">
        <f t="shared" si="4"/>
        <v>16916.753504188484</v>
      </c>
      <c r="N36" s="79">
        <f t="shared" si="4"/>
        <v>15439.809844829486</v>
      </c>
      <c r="O36" s="79">
        <f t="shared" si="4"/>
        <v>20544.831391453106</v>
      </c>
      <c r="P36" s="79">
        <f t="shared" si="4"/>
        <v>194892.64238786697</v>
      </c>
      <c r="Q36" s="106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3:256" ht="15.6">
      <c r="C37" s="102" t="s">
        <v>47</v>
      </c>
      <c r="D37" s="79">
        <f t="shared" ref="D37:P37" si="5">+D23-D36</f>
        <v>25390.270175063517</v>
      </c>
      <c r="E37" s="79">
        <f t="shared" si="5"/>
        <v>27726.582954325539</v>
      </c>
      <c r="F37" s="79">
        <f t="shared" si="5"/>
        <v>26955.252122191603</v>
      </c>
      <c r="G37" s="79">
        <f t="shared" si="5"/>
        <v>25581.851857222366</v>
      </c>
      <c r="H37" s="79">
        <f t="shared" si="5"/>
        <v>27469.777940087653</v>
      </c>
      <c r="I37" s="79">
        <f t="shared" si="5"/>
        <v>24577.469763601173</v>
      </c>
      <c r="J37" s="79">
        <f t="shared" si="5"/>
        <v>27919.531511919398</v>
      </c>
      <c r="K37" s="79">
        <f t="shared" si="5"/>
        <v>30981.85143265019</v>
      </c>
      <c r="L37" s="79">
        <f t="shared" si="5"/>
        <v>31891.787727801464</v>
      </c>
      <c r="M37" s="79">
        <f t="shared" si="5"/>
        <v>33956.333930873792</v>
      </c>
      <c r="N37" s="79">
        <f t="shared" si="5"/>
        <v>33487.893303040102</v>
      </c>
      <c r="O37" s="79">
        <f t="shared" si="5"/>
        <v>30893.75941566475</v>
      </c>
      <c r="P37" s="79">
        <f t="shared" si="5"/>
        <v>346832.36213444162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3:256" ht="12.75" customHeight="1">
      <c r="C38" s="108" t="s">
        <v>49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10"/>
    </row>
    <row r="39" spans="3:256" ht="13.8">
      <c r="C39" s="156" t="s">
        <v>50</v>
      </c>
      <c r="D39" s="157"/>
      <c r="E39" s="157"/>
      <c r="F39" s="157"/>
      <c r="G39" s="157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</row>
    <row r="40" spans="3:256">
      <c r="C40" s="158" t="s">
        <v>51</v>
      </c>
      <c r="D40" s="157"/>
      <c r="E40" s="157"/>
      <c r="F40" s="157"/>
      <c r="G40" s="157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</row>
    <row r="41" spans="3:256">
      <c r="C41" s="158" t="s">
        <v>52</v>
      </c>
      <c r="D41" s="157"/>
      <c r="E41" s="157"/>
      <c r="F41" s="157"/>
      <c r="G41" s="157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</row>
    <row r="42" spans="3:256" ht="13.8">
      <c r="C42" s="158" t="s">
        <v>53</v>
      </c>
      <c r="D42" s="128"/>
      <c r="E42" s="128"/>
      <c r="F42" s="128"/>
      <c r="G42" s="128"/>
      <c r="H42" s="113"/>
      <c r="I42" s="113"/>
      <c r="J42" s="113"/>
      <c r="K42" s="113"/>
      <c r="L42" s="113"/>
      <c r="M42" s="113"/>
      <c r="N42" s="113"/>
      <c r="O42" s="113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</row>
    <row r="43" spans="3:256" ht="13.8">
      <c r="C43" s="158" t="s">
        <v>54</v>
      </c>
      <c r="D43" s="128"/>
      <c r="E43" s="128"/>
      <c r="F43" s="128"/>
      <c r="G43" s="128"/>
      <c r="H43" s="113"/>
      <c r="I43" s="113"/>
      <c r="J43" s="113"/>
      <c r="K43" s="113"/>
      <c r="L43" s="113"/>
      <c r="M43" s="113"/>
      <c r="N43" s="113"/>
      <c r="O43" s="113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4"/>
      <c r="AP43" s="114"/>
    </row>
    <row r="44" spans="3:256" ht="13.8">
      <c r="C44" s="158" t="s">
        <v>55</v>
      </c>
      <c r="D44" s="128"/>
      <c r="E44" s="128"/>
      <c r="F44" s="128"/>
      <c r="G44" s="128"/>
      <c r="H44" s="113"/>
      <c r="I44" s="113"/>
      <c r="J44" s="113"/>
      <c r="K44" s="113"/>
      <c r="L44" s="113"/>
      <c r="M44" s="113"/>
      <c r="N44" s="113"/>
      <c r="O44" s="113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</row>
    <row r="45" spans="3:256" ht="13.8">
      <c r="C45" s="158" t="s">
        <v>56</v>
      </c>
      <c r="D45" s="128"/>
      <c r="E45" s="128"/>
      <c r="F45" s="128"/>
      <c r="G45" s="128"/>
      <c r="H45" s="113"/>
      <c r="I45" s="113"/>
      <c r="J45" s="113"/>
      <c r="K45" s="113"/>
      <c r="L45" s="113"/>
      <c r="M45" s="113"/>
      <c r="N45" s="113"/>
      <c r="O45" s="113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</row>
    <row r="46" spans="3:256">
      <c r="C46" s="158" t="s">
        <v>57</v>
      </c>
      <c r="D46" s="157"/>
      <c r="E46" s="157"/>
      <c r="F46" s="157"/>
      <c r="G46" s="157"/>
      <c r="H46" s="111"/>
      <c r="I46" s="111"/>
      <c r="J46" s="111"/>
      <c r="K46" s="111"/>
      <c r="L46" s="111"/>
      <c r="M46" s="111"/>
      <c r="N46" s="111"/>
      <c r="O46" s="111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</row>
  </sheetData>
  <mergeCells count="2">
    <mergeCell ref="C6:P6"/>
    <mergeCell ref="C7:P7"/>
  </mergeCells>
  <pageMargins left="0.7" right="0.7" top="0.75" bottom="0.75" header="0.3" footer="0.3"/>
  <pageSetup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PT_IMPORT_VALRS_H</vt:lpstr>
      <vt:lpstr>PT_Import_Val_2023-24</vt:lpstr>
      <vt:lpstr>PT_Import_Val_2022-23</vt:lpstr>
      <vt:lpstr>PT_Import_Val_2021-22</vt:lpstr>
      <vt:lpstr>PT_Import_Val_2020-21</vt:lpstr>
      <vt:lpstr>PT_Import_Val_2019-20</vt:lpstr>
      <vt:lpstr>PT_Import_Val_2018-19</vt:lpstr>
      <vt:lpstr>PT_Import_Val_2017-18</vt:lpstr>
      <vt:lpstr>PT_Import_Val_2016-17 </vt:lpstr>
      <vt:lpstr>PT_IMPORT_VALRS_H_2015-16</vt:lpstr>
      <vt:lpstr>PT_IMPORT_VALRS_H_2014-15</vt:lpstr>
      <vt:lpstr>PT_IMPORT_VALRS_H_2013-14</vt:lpstr>
      <vt:lpstr>PT_IMPORT_VALRS_H 2012-13 </vt:lpstr>
      <vt:lpstr>PT_IMPORT_VALRS_H 2011-12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 Singh</dc:creator>
  <cp:keywords/>
  <dc:description/>
  <cp:lastModifiedBy>ankit tomar</cp:lastModifiedBy>
  <cp:revision/>
  <dcterms:created xsi:type="dcterms:W3CDTF">2012-06-01T08:38:56Z</dcterms:created>
  <dcterms:modified xsi:type="dcterms:W3CDTF">2025-01-30T01:44:09Z</dcterms:modified>
  <cp:category/>
  <cp:contentStatus/>
</cp:coreProperties>
</file>