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1_experiment_design/20210222_exp32_mScarletBulkTest/"/>
    </mc:Choice>
  </mc:AlternateContent>
  <xr:revisionPtr revIDLastSave="0" documentId="13_ncr:1_{EB4614F1-7B6E-EB4C-9A09-E2CEE8986B63}" xr6:coauthVersionLast="46" xr6:coauthVersionMax="46" xr10:uidLastSave="{00000000-0000-0000-0000-000000000000}"/>
  <bookViews>
    <workbookView xWindow="40" yWindow="460" windowWidth="28740" windowHeight="14280" xr2:uid="{00000000-000D-0000-FFFF-FFFF00000000}"/>
  </bookViews>
  <sheets>
    <sheet name="Outline" sheetId="2" r:id="rId1"/>
    <sheet name="Data" sheetId="4" r:id="rId2"/>
  </sheets>
  <definedNames>
    <definedName name="_xlnm.extract">Outline!$I$16</definedName>
    <definedName name="MM_sum" localSheetId="0">SUM(Outline!$D$12:$D$20)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2" l="1"/>
  <c r="D13" i="2" s="1"/>
  <c r="M32" i="2"/>
  <c r="C13" i="2"/>
  <c r="C12" i="2"/>
  <c r="M33" i="2"/>
  <c r="M34" i="2"/>
  <c r="M35" i="2"/>
  <c r="M36" i="2"/>
  <c r="M37" i="2"/>
  <c r="F32" i="2"/>
  <c r="F33" i="2"/>
  <c r="F34" i="2"/>
  <c r="F35" i="2"/>
  <c r="F36" i="2"/>
  <c r="F37" i="2"/>
  <c r="F38" i="2"/>
  <c r="F39" i="2"/>
  <c r="F42" i="2"/>
  <c r="F43" i="2"/>
  <c r="F46" i="2"/>
  <c r="F47" i="2"/>
  <c r="F48" i="2"/>
  <c r="F49" i="2"/>
  <c r="F50" i="2"/>
  <c r="F51" i="2"/>
  <c r="F52" i="2"/>
  <c r="F53" i="2"/>
  <c r="M53" i="2"/>
  <c r="M52" i="2"/>
  <c r="M51" i="2"/>
  <c r="M50" i="2"/>
  <c r="M49" i="2"/>
  <c r="M48" i="2"/>
  <c r="M47" i="2"/>
  <c r="M46" i="2"/>
  <c r="M45" i="2"/>
  <c r="M44" i="2"/>
  <c r="M43" i="2"/>
  <c r="M42" i="2"/>
  <c r="M39" i="2"/>
  <c r="M38" i="2"/>
  <c r="I15" i="2"/>
  <c r="I17" i="2"/>
  <c r="D12" i="2" l="1"/>
  <c r="D14" i="2"/>
  <c r="O52" i="2" l="1"/>
  <c r="N52" i="2" s="1"/>
  <c r="O43" i="2"/>
  <c r="N43" i="2" s="1"/>
  <c r="O38" i="2"/>
  <c r="N38" i="2" s="1"/>
  <c r="O32" i="2"/>
  <c r="N32" i="2" s="1"/>
  <c r="O53" i="2"/>
  <c r="N53" i="2" s="1"/>
  <c r="O34" i="2"/>
  <c r="N34" i="2" s="1"/>
  <c r="O36" i="2"/>
  <c r="N36" i="2" s="1"/>
  <c r="O33" i="2"/>
  <c r="N33" i="2" s="1"/>
  <c r="O48" i="2"/>
  <c r="N48" i="2" s="1"/>
  <c r="O47" i="2"/>
  <c r="N47" i="2" s="1"/>
  <c r="O42" i="2"/>
  <c r="N42" i="2" s="1"/>
  <c r="O37" i="2"/>
  <c r="N37" i="2" s="1"/>
  <c r="O45" i="2"/>
  <c r="N45" i="2" s="1"/>
  <c r="O35" i="2"/>
  <c r="N35" i="2" s="1"/>
  <c r="O51" i="2"/>
  <c r="N51" i="2" s="1"/>
  <c r="O46" i="2"/>
  <c r="N46" i="2" s="1"/>
  <c r="O49" i="2"/>
  <c r="N49" i="2" s="1"/>
  <c r="O44" i="2"/>
  <c r="N44" i="2" s="1"/>
  <c r="O50" i="2"/>
  <c r="N50" i="2" s="1"/>
  <c r="O39" i="2"/>
  <c r="N39" i="2" s="1"/>
</calcChain>
</file>

<file path=xl/sharedStrings.xml><?xml version="1.0" encoding="utf-8"?>
<sst xmlns="http://schemas.openxmlformats.org/spreadsheetml/2006/main" count="45" uniqueCount="43">
  <si>
    <t>Ingredient</t>
  </si>
  <si>
    <t>Name</t>
  </si>
  <si>
    <t>Length (bp)</t>
  </si>
  <si>
    <t>ID</t>
  </si>
  <si>
    <t>Water (uL)</t>
  </si>
  <si>
    <t>DNA (uL)</t>
  </si>
  <si>
    <t>General Data</t>
  </si>
  <si>
    <t>Instructions</t>
  </si>
  <si>
    <t>DNA Preparation</t>
  </si>
  <si>
    <t>MM to add (uL)</t>
  </si>
  <si>
    <t>() (uL)</t>
  </si>
  <si>
    <t>Purpose (&lt;10 words)</t>
  </si>
  <si>
    <t>Circuit Information</t>
  </si>
  <si>
    <t>Plate Loc.</t>
  </si>
  <si>
    <t>Master Mix (uL)</t>
  </si>
  <si>
    <t>Notes</t>
  </si>
  <si>
    <t>Date and Time of Run</t>
  </si>
  <si>
    <t>Master Mix Preparation</t>
  </si>
  <si>
    <t xml:space="preserve"> +1 (unlabeled 0.2mL tube)</t>
  </si>
  <si>
    <t># Rxns</t>
  </si>
  <si>
    <t>Tubes to Thaw</t>
  </si>
  <si>
    <t>[Final]/rxn (nM)</t>
  </si>
  <si>
    <t>[Stock] (ng/uL)</t>
  </si>
  <si>
    <t>[Stock] (nM)</t>
  </si>
  <si>
    <t>Repeats</t>
  </si>
  <si>
    <t>Final*</t>
  </si>
  <si>
    <t>Stock*</t>
  </si>
  <si>
    <t>*Input as ratio</t>
  </si>
  <si>
    <t>BX.X (buffer)</t>
  </si>
  <si>
    <t>EX (extract)</t>
  </si>
  <si>
    <t>BX.X</t>
  </si>
  <si>
    <t>EX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</si>
  <si>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</si>
  <si>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gamS</t>
  </si>
  <si>
    <t>DNA mix (uL)</t>
  </si>
  <si>
    <t>aTc (uL)</t>
  </si>
  <si>
    <t>placmScar</t>
  </si>
  <si>
    <t>neg ctrl</t>
  </si>
  <si>
    <t>Ankita Roychoudhury</t>
  </si>
  <si>
    <t xml:space="preserve">Test if mScarlet works </t>
  </si>
  <si>
    <t>pLac-mScarlet</t>
  </si>
  <si>
    <t>h11</t>
  </si>
  <si>
    <t>h10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</si>
</sst>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 applyProtection="1"/>
    <xf numFmtId="0" fontId="0" fillId="0" borderId="0" xfId="0" applyNumberFormat="1" applyProtection="1"/>
    <xf numFmtId="0" fontId="0" fillId="0" borderId="0" xfId="0" applyProtection="1"/>
    <xf numFmtId="0" fontId="0" fillId="0" borderId="0" xfId="0" applyAlignment="1" applyProtection="1">
      <alignment horizontal="right"/>
    </xf>
    <xf numFmtId="2" fontId="0" fillId="4" borderId="0" xfId="0" applyNumberFormat="1" applyFill="1" applyProtection="1"/>
    <xf numFmtId="0" fontId="0" fillId="6" borderId="0" xfId="0" applyFill="1" applyAlignment="1" applyProtection="1">
      <alignment wrapText="1"/>
    </xf>
    <xf numFmtId="0" fontId="3" fillId="5" borderId="0" xfId="0" applyNumberFormat="1" applyFont="1" applyFill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right" wrapText="1"/>
    </xf>
    <xf numFmtId="0" fontId="1" fillId="0" borderId="0" xfId="0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center" wrapText="1"/>
    </xf>
    <xf numFmtId="0" fontId="0" fillId="6" borderId="6" xfId="0" applyFont="1" applyFill="1" applyBorder="1" applyAlignment="1" applyProtection="1">
      <alignment horizontal="right"/>
    </xf>
    <xf numFmtId="0" fontId="0" fillId="6" borderId="6" xfId="0" applyFill="1" applyBorder="1" applyAlignment="1" applyProtection="1">
      <alignment horizontal="right"/>
    </xf>
    <xf numFmtId="2" fontId="0" fillId="6" borderId="6" xfId="0" applyNumberFormat="1" applyFill="1" applyBorder="1" applyAlignment="1" applyProtection="1">
      <alignment horizontal="right"/>
    </xf>
    <xf numFmtId="2" fontId="0" fillId="6" borderId="7" xfId="0" applyNumberFormat="1" applyFill="1" applyBorder="1" applyAlignment="1" applyProtection="1">
      <alignment horizontal="right"/>
    </xf>
    <xf numFmtId="2" fontId="0" fillId="4" borderId="8" xfId="0" applyNumberFormat="1" applyFill="1" applyBorder="1" applyAlignment="1" applyProtection="1">
      <alignment horizontal="right"/>
    </xf>
    <xf numFmtId="0" fontId="0" fillId="6" borderId="3" xfId="0" applyFill="1" applyBorder="1" applyAlignment="1" applyProtection="1">
      <alignment horizontal="right"/>
    </xf>
    <xf numFmtId="0" fontId="0" fillId="6" borderId="3" xfId="0" applyFont="1" applyFill="1" applyBorder="1" applyAlignment="1" applyProtection="1">
      <alignment horizontal="right"/>
    </xf>
    <xf numFmtId="2" fontId="0" fillId="6" borderId="4" xfId="0" applyNumberFormat="1" applyFill="1" applyBorder="1" applyAlignment="1" applyProtection="1">
      <alignment horizontal="right"/>
    </xf>
    <xf numFmtId="2" fontId="0" fillId="6" borderId="3" xfId="0" applyNumberFormat="1" applyFill="1" applyBorder="1" applyAlignment="1" applyProtection="1">
      <alignment horizontal="right"/>
    </xf>
    <xf numFmtId="2" fontId="0" fillId="6" borderId="5" xfId="0" applyNumberFormat="1" applyFill="1" applyBorder="1" applyAlignment="1" applyProtection="1">
      <alignment horizontal="right"/>
    </xf>
    <xf numFmtId="2" fontId="0" fillId="4" borderId="9" xfId="0" applyNumberFormat="1" applyFill="1" applyBorder="1" applyAlignment="1" applyProtection="1">
      <alignment horizontal="right"/>
    </xf>
    <xf numFmtId="2" fontId="0" fillId="6" borderId="0" xfId="0" applyNumberFormat="1" applyFill="1" applyBorder="1" applyAlignment="1" applyProtection="1">
      <alignment horizontal="right"/>
    </xf>
    <xf numFmtId="2" fontId="0" fillId="6" borderId="2" xfId="0" applyNumberFormat="1" applyFill="1" applyBorder="1" applyAlignment="1" applyProtection="1">
      <alignment horizontal="right"/>
    </xf>
    <xf numFmtId="2" fontId="0" fillId="4" borderId="10" xfId="0" applyNumberFormat="1" applyFill="1" applyBorder="1" applyAlignment="1" applyProtection="1">
      <alignment horizontal="right"/>
    </xf>
    <xf numFmtId="0" fontId="0" fillId="6" borderId="6" xfId="0" applyFont="1" applyFill="1" applyBorder="1" applyAlignment="1" applyProtection="1"/>
    <xf numFmtId="0" fontId="0" fillId="6" borderId="3" xfId="0" applyFill="1" applyBorder="1" applyAlignment="1" applyProtection="1"/>
    <xf numFmtId="2" fontId="0" fillId="6" borderId="14" xfId="0" applyNumberFormat="1" applyFill="1" applyBorder="1" applyAlignment="1" applyProtection="1">
      <alignment horizontal="right"/>
    </xf>
    <xf numFmtId="2" fontId="0" fillId="6" borderId="15" xfId="0" applyNumberFormat="1" applyFill="1" applyBorder="1" applyAlignment="1" applyProtection="1">
      <alignment horizontal="right"/>
    </xf>
    <xf numFmtId="2" fontId="0" fillId="6" borderId="16" xfId="0" applyNumberFormat="1" applyFill="1" applyBorder="1" applyAlignment="1" applyProtection="1">
      <alignment horizontal="right"/>
    </xf>
    <xf numFmtId="2" fontId="0" fillId="6" borderId="18" xfId="0" applyNumberFormat="1" applyFill="1" applyBorder="1" applyAlignment="1" applyProtection="1">
      <alignment horizontal="right"/>
    </xf>
    <xf numFmtId="2" fontId="0" fillId="6" borderId="19" xfId="0" applyNumberFormat="1" applyFill="1" applyBorder="1" applyAlignment="1" applyProtection="1">
      <alignment horizontal="right"/>
    </xf>
    <xf numFmtId="0" fontId="0" fillId="6" borderId="0" xfId="0" applyFill="1" applyProtection="1"/>
    <xf numFmtId="0" fontId="1" fillId="0" borderId="0" xfId="0" applyFont="1" applyProtection="1"/>
    <xf numFmtId="0" fontId="1" fillId="0" borderId="0" xfId="0" applyFont="1" applyAlignment="1" applyProtection="1"/>
    <xf numFmtId="0" fontId="0" fillId="0" borderId="0" xfId="0" applyAlignment="1" applyProtection="1">
      <alignment wrapText="1"/>
    </xf>
    <xf numFmtId="0" fontId="1" fillId="0" borderId="0" xfId="0" applyFont="1" applyAlignment="1" applyProtection="1">
      <alignment wrapText="1"/>
    </xf>
    <xf numFmtId="0" fontId="1" fillId="0" borderId="0" xfId="0" applyNumberFormat="1" applyFont="1" applyProtection="1"/>
    <xf numFmtId="0" fontId="0" fillId="3" borderId="0" xfId="0" applyFill="1" applyProtection="1"/>
    <xf numFmtId="0" fontId="0" fillId="3" borderId="0" xfId="0" applyNumberFormat="1" applyFill="1" applyProtection="1"/>
    <xf numFmtId="0" fontId="0" fillId="0" borderId="0" xfId="0" applyNumberFormat="1" applyFill="1" applyProtection="1"/>
    <xf numFmtId="0" fontId="0" fillId="0" borderId="0" xfId="0" applyFill="1" applyProtection="1"/>
    <xf numFmtId="0" fontId="1" fillId="3" borderId="0" xfId="0" applyFont="1" applyFill="1" applyBorder="1" applyAlignment="1" applyProtection="1">
      <alignment horizontal="center" wrapText="1"/>
    </xf>
    <xf numFmtId="0" fontId="1" fillId="0" borderId="0" xfId="0" applyFont="1" applyBorder="1" applyAlignment="1" applyProtection="1">
      <alignment horizontal="center" wrapText="1"/>
    </xf>
    <xf numFmtId="0" fontId="0" fillId="2" borderId="11" xfId="0" applyFill="1" applyBorder="1" applyAlignment="1" applyProtection="1">
      <alignment horizontal="center"/>
    </xf>
    <xf numFmtId="0" fontId="0" fillId="2" borderId="6" xfId="0" applyFont="1" applyFill="1" applyBorder="1" applyAlignment="1" applyProtection="1">
      <alignment horizontal="center"/>
    </xf>
    <xf numFmtId="0" fontId="0" fillId="2" borderId="12" xfId="0" applyFill="1" applyBorder="1" applyAlignment="1" applyProtection="1">
      <alignment horizontal="center"/>
    </xf>
    <xf numFmtId="0" fontId="0" fillId="2" borderId="3" xfId="0" applyFill="1" applyBorder="1" applyAlignment="1" applyProtection="1">
      <alignment horizontal="center"/>
    </xf>
    <xf numFmtId="0" fontId="0" fillId="2" borderId="13" xfId="0" applyFill="1" applyBorder="1" applyAlignment="1" applyProtection="1">
      <alignment horizontal="center"/>
    </xf>
    <xf numFmtId="0" fontId="0" fillId="2" borderId="0" xfId="0" applyFill="1" applyAlignment="1" applyProtection="1"/>
    <xf numFmtId="0" fontId="0" fillId="2" borderId="0" xfId="0" applyFill="1" applyAlignment="1" applyProtection="1">
      <alignment horizontal="right"/>
    </xf>
    <xf numFmtId="2" fontId="0" fillId="6" borderId="0" xfId="0" applyNumberFormat="1" applyFill="1" applyAlignment="1" applyProtection="1">
      <alignment horizontal="right"/>
    </xf>
    <xf numFmtId="2" fontId="0" fillId="3" borderId="1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right"/>
    </xf>
    <xf numFmtId="0" fontId="0" fillId="2" borderId="3" xfId="0" applyFill="1" applyBorder="1" applyAlignment="1" applyProtection="1"/>
    <xf numFmtId="0" fontId="0" fillId="2" borderId="3" xfId="0" applyFill="1" applyBorder="1" applyAlignment="1" applyProtection="1">
      <alignment horizontal="right"/>
    </xf>
    <xf numFmtId="2" fontId="0" fillId="3" borderId="4" xfId="0" applyNumberFormat="1" applyFill="1" applyBorder="1" applyAlignment="1" applyProtection="1">
      <alignment horizontal="right"/>
    </xf>
    <xf numFmtId="2" fontId="0" fillId="3" borderId="3" xfId="0" applyNumberFormat="1" applyFill="1" applyBorder="1" applyAlignment="1" applyProtection="1">
      <alignment horizontal="right"/>
    </xf>
    <xf numFmtId="0" fontId="0" fillId="0" borderId="0" xfId="0" applyBorder="1" applyProtection="1"/>
    <xf numFmtId="0" fontId="0" fillId="2" borderId="0" xfId="0" applyFill="1" applyAlignment="1" applyProtection="1">
      <alignment horizontal="center"/>
    </xf>
    <xf numFmtId="2" fontId="0" fillId="3" borderId="17" xfId="0" applyNumberFormat="1" applyFill="1" applyBorder="1" applyAlignment="1" applyProtection="1">
      <alignment horizontal="right"/>
    </xf>
    <xf numFmtId="2" fontId="0" fillId="3" borderId="18" xfId="0" applyNumberFormat="1" applyFill="1" applyBorder="1" applyAlignment="1" applyProtection="1">
      <alignment horizontal="right"/>
    </xf>
    <xf numFmtId="0" fontId="0" fillId="2" borderId="0" xfId="0" applyNumberFormat="1" applyFill="1" applyAlignment="1" applyProtection="1">
      <alignment horizontal="left"/>
    </xf>
    <xf numFmtId="0" fontId="1" fillId="2" borderId="0" xfId="0" applyFont="1" applyFill="1" applyAlignment="1" applyProtection="1">
      <alignment horizontal="left"/>
    </xf>
    <xf numFmtId="14" fontId="0" fillId="2" borderId="0" xfId="0" applyNumberFormat="1" applyFill="1" applyAlignment="1" applyProtection="1">
      <alignment horizontal="left"/>
    </xf>
    <xf numFmtId="2" fontId="3" fillId="5" borderId="15" xfId="0" applyNumberFormat="1" applyFont="1" applyFill="1" applyBorder="1" applyAlignment="1" applyProtection="1">
      <alignment horizontal="right"/>
    </xf>
    <xf numFmtId="0" fontId="4" fillId="0" borderId="0" xfId="0" applyFont="1" applyFill="1" applyProtection="1"/>
    <xf numFmtId="0" fontId="5" fillId="0" borderId="0" xfId="0" applyNumberFormat="1" applyFont="1" applyProtection="1"/>
    <xf numFmtId="0" fontId="6" fillId="8" borderId="0" xfId="0" applyNumberFormat="1" applyFont="1" applyFill="1" applyProtection="1"/>
    <xf numFmtId="0" fontId="6" fillId="8" borderId="0" xfId="0" applyFont="1" applyFill="1" applyProtection="1"/>
    <xf numFmtId="0" fontId="7" fillId="7" borderId="0" xfId="0" applyFont="1" applyFill="1" applyProtection="1"/>
    <xf numFmtId="0" fontId="7" fillId="7" borderId="0" xfId="0" applyNumberFormat="1" applyFont="1" applyFill="1" applyProtection="1"/>
    <xf numFmtId="0" fontId="0" fillId="2" borderId="0" xfId="0" applyNumberFormat="1" applyFill="1" applyProtection="1"/>
    <xf numFmtId="2" fontId="0" fillId="0" borderId="0" xfId="0" applyNumberFormat="1" applyFill="1" applyProtection="1"/>
    <xf numFmtId="0" fontId="0" fillId="0" borderId="0" xfId="0" applyFill="1" applyBorder="1" applyProtection="1"/>
    <xf numFmtId="0" fontId="0" fillId="0" borderId="0" xfId="0" applyFont="1" applyAlignment="1" applyProtection="1">
      <alignment horizontal="center" wrapText="1"/>
    </xf>
  </cellXfs>
  <cellStyles count="1">
    <cellStyle name="Normal" xfId="0" builtinId="0"/>
  </cellStyles>
  <dxfs count="11"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54"/>
  <sheetViews>
    <sheetView tabSelected="1" topLeftCell="C22" zoomScale="170" zoomScaleNormal="80" zoomScalePageLayoutView="80" workbookViewId="0">
      <selection activeCell="D28" sqref="D28"/>
    </sheetView>
  </sheetViews>
  <sheetFormatPr baseColWidth="10" defaultColWidth="8.83203125" defaultRowHeight="15" outlineLevelRow="1" x14ac:dyDescent="0.2"/>
  <cols>
    <col min="1" max="1" width="13.1640625" style="3" customWidth="1"/>
    <col min="2" max="2" width="7.83203125" style="3" customWidth="1"/>
    <col min="3" max="3" width="19.1640625" style="2" customWidth="1"/>
    <col min="4" max="4" width="11.83203125" style="3" customWidth="1"/>
    <col min="5" max="5" width="10.83203125" style="3" customWidth="1"/>
    <col min="6" max="6" width="7" style="3" customWidth="1"/>
    <col min="7" max="7" width="8.5" style="3" customWidth="1"/>
    <col min="8" max="8" width="10.5" style="3" customWidth="1"/>
    <col min="9" max="15" width="7.6640625" style="3" customWidth="1"/>
    <col min="16" max="16" width="8.83203125" style="3"/>
    <col min="17" max="17" width="31.5" style="3" customWidth="1"/>
    <col min="18" max="18" width="24.6640625" style="3" customWidth="1"/>
    <col min="19" max="19" width="23" style="3" customWidth="1"/>
    <col min="20" max="20" width="10.6640625" style="3" customWidth="1"/>
    <col min="21" max="21" width="8.83203125" style="3"/>
    <col min="22" max="22" width="14.6640625" style="3" customWidth="1"/>
    <col min="23" max="23" width="8.83203125" style="3"/>
    <col min="24" max="24" width="19" style="3" customWidth="1"/>
    <col min="25" max="16384" width="8.83203125" style="3"/>
  </cols>
  <sheetData>
    <row r="1" spans="1:15" x14ac:dyDescent="0.2">
      <c r="A1" s="1" t="s">
        <v>6</v>
      </c>
      <c r="B1" s="1"/>
      <c r="C1" s="68"/>
    </row>
    <row r="2" spans="1:15" s="34" customFormat="1" outlineLevel="1" x14ac:dyDescent="0.2">
      <c r="A2" s="34" t="s">
        <v>1</v>
      </c>
      <c r="C2" s="64" t="s">
        <v>38</v>
      </c>
    </row>
    <row r="3" spans="1:15" outlineLevel="1" x14ac:dyDescent="0.2">
      <c r="A3" s="34" t="s">
        <v>16</v>
      </c>
      <c r="B3" s="34"/>
      <c r="C3" s="65">
        <v>44249</v>
      </c>
    </row>
    <row r="4" spans="1:15" outlineLevel="1" x14ac:dyDescent="0.2">
      <c r="A4" s="34" t="s">
        <v>11</v>
      </c>
      <c r="B4" s="34"/>
      <c r="C4" s="63" t="s">
        <v>39</v>
      </c>
    </row>
    <row r="5" spans="1:15" outlineLevel="1" x14ac:dyDescent="0.2">
      <c r="A5" s="34" t="s">
        <v>12</v>
      </c>
      <c r="B5" s="34"/>
      <c r="C5" s="63" t="s">
        <v>40</v>
      </c>
    </row>
    <row r="7" spans="1:15" x14ac:dyDescent="0.2">
      <c r="A7" s="1" t="s">
        <v>7</v>
      </c>
      <c r="B7" s="34"/>
    </row>
    <row r="8" spans="1:15" outlineLevel="1" x14ac:dyDescent="0.2">
      <c r="A8" s="35" t="s">
        <v>32</v>
      </c>
      <c r="B8" s="34"/>
    </row>
    <row r="10" spans="1:15" s="36" customFormat="1" ht="15" customHeight="1" x14ac:dyDescent="0.2">
      <c r="A10" s="1" t="s">
        <v>17</v>
      </c>
      <c r="B10" s="1"/>
      <c r="C10" s="2"/>
      <c r="D10" s="3"/>
      <c r="J10" s="37"/>
      <c r="K10" s="37"/>
      <c r="L10" s="37"/>
      <c r="M10" s="37"/>
      <c r="N10" s="37"/>
      <c r="O10" s="37"/>
    </row>
    <row r="11" spans="1:15" ht="32" outlineLevel="1" x14ac:dyDescent="0.2">
      <c r="A11" s="10" t="s">
        <v>0</v>
      </c>
      <c r="B11" s="10" t="s">
        <v>26</v>
      </c>
      <c r="C11" s="11" t="s">
        <v>25</v>
      </c>
      <c r="D11" s="10" t="s">
        <v>14</v>
      </c>
      <c r="E11" s="36"/>
      <c r="F11" s="36"/>
      <c r="G11" s="36"/>
      <c r="H11" s="36"/>
      <c r="I11" s="9" t="s">
        <v>19</v>
      </c>
    </row>
    <row r="12" spans="1:15" outlineLevel="1" x14ac:dyDescent="0.2">
      <c r="A12" s="70" t="s">
        <v>28</v>
      </c>
      <c r="B12" s="33">
        <v>1</v>
      </c>
      <c r="C12" s="33">
        <f>0.75-C13</f>
        <v>0.41666666666666669</v>
      </c>
      <c r="D12" s="5">
        <f>C12/B12*90*0.95*_xlnm.extract</f>
        <v>35.625</v>
      </c>
      <c r="E12" s="38"/>
      <c r="F12" s="38"/>
      <c r="I12" s="6">
        <v>3</v>
      </c>
    </row>
    <row r="13" spans="1:15" outlineLevel="1" x14ac:dyDescent="0.2">
      <c r="A13" s="71" t="s">
        <v>29</v>
      </c>
      <c r="B13" s="33">
        <v>1</v>
      </c>
      <c r="C13" s="73">
        <f>1/3</f>
        <v>0.33333333333333331</v>
      </c>
      <c r="D13" s="5">
        <f>C13/B13*90*0.95*_xlnm.extract</f>
        <v>28.5</v>
      </c>
    </row>
    <row r="14" spans="1:15" outlineLevel="1" x14ac:dyDescent="0.2">
      <c r="A14" s="39" t="s">
        <v>33</v>
      </c>
      <c r="B14" s="39">
        <v>31</v>
      </c>
      <c r="C14" s="40">
        <v>1</v>
      </c>
      <c r="D14" s="5">
        <f>IFERROR(C14/B14*90*0.95*_xlnm.extract,"")</f>
        <v>2.758064516129032</v>
      </c>
      <c r="I14" s="8" t="s">
        <v>20</v>
      </c>
    </row>
    <row r="15" spans="1:15" outlineLevel="1" x14ac:dyDescent="0.2">
      <c r="A15" s="39"/>
      <c r="B15" s="39"/>
      <c r="C15" s="40"/>
      <c r="D15" s="5"/>
      <c r="E15" s="41"/>
      <c r="F15" s="41"/>
      <c r="H15" s="4" t="s">
        <v>30</v>
      </c>
      <c r="I15" s="69">
        <f>CEILING(I12/(90/10*(0.95)^3),1)</f>
        <v>1</v>
      </c>
    </row>
    <row r="16" spans="1:15" outlineLevel="1" x14ac:dyDescent="0.2">
      <c r="A16" s="39"/>
      <c r="B16" s="39"/>
      <c r="C16" s="40"/>
      <c r="D16" s="5"/>
      <c r="E16" s="41"/>
      <c r="F16" s="41"/>
      <c r="H16" s="4" t="s">
        <v>31</v>
      </c>
      <c r="I16" s="72">
        <f>CEILING(I12/(90/10*(0.95)^3),1)</f>
        <v>1</v>
      </c>
    </row>
    <row r="17" spans="1:24" outlineLevel="1" x14ac:dyDescent="0.2">
      <c r="A17" s="39"/>
      <c r="B17" s="39"/>
      <c r="C17" s="40"/>
      <c r="D17" s="5"/>
      <c r="E17" s="41"/>
      <c r="F17" s="41"/>
      <c r="H17" s="4" t="s">
        <v>18</v>
      </c>
      <c r="I17" s="7">
        <f>CEILING(M24/3,1)</f>
        <v>0</v>
      </c>
    </row>
    <row r="18" spans="1:24" outlineLevel="1" x14ac:dyDescent="0.2">
      <c r="A18" s="39"/>
      <c r="B18" s="39"/>
      <c r="C18" s="40"/>
      <c r="D18" s="5"/>
      <c r="E18" s="41"/>
      <c r="F18" s="41"/>
      <c r="H18" s="4"/>
      <c r="I18" s="7"/>
    </row>
    <row r="19" spans="1:24" outlineLevel="1" x14ac:dyDescent="0.2">
      <c r="A19" s="39"/>
      <c r="B19" s="39"/>
      <c r="C19" s="40"/>
      <c r="D19" s="5"/>
      <c r="E19" s="41"/>
      <c r="F19" s="41"/>
      <c r="H19" s="4"/>
      <c r="I19" s="7"/>
    </row>
    <row r="20" spans="1:24" outlineLevel="1" x14ac:dyDescent="0.2">
      <c r="A20" s="39"/>
      <c r="B20" s="39"/>
      <c r="C20" s="40"/>
      <c r="D20" s="5"/>
      <c r="E20" s="41"/>
      <c r="F20" s="41"/>
      <c r="H20" s="4"/>
      <c r="I20" s="7"/>
    </row>
    <row r="21" spans="1:24" x14ac:dyDescent="0.2">
      <c r="A21" s="42"/>
      <c r="B21" s="67" t="s">
        <v>27</v>
      </c>
      <c r="C21" s="41"/>
      <c r="D21" s="74"/>
      <c r="G21" s="34"/>
    </row>
    <row r="22" spans="1:24" x14ac:dyDescent="0.2">
      <c r="A22" s="1" t="s">
        <v>8</v>
      </c>
      <c r="B22" s="1"/>
      <c r="S22" s="59"/>
      <c r="T22" s="59"/>
      <c r="U22" s="59"/>
      <c r="W22" s="59"/>
    </row>
    <row r="23" spans="1:24" s="37" customFormat="1" ht="29.25" customHeight="1" outlineLevel="1" thickBot="1" x14ac:dyDescent="0.25">
      <c r="A23" s="10" t="s">
        <v>3</v>
      </c>
      <c r="B23" s="10" t="s">
        <v>13</v>
      </c>
      <c r="C23" s="10" t="s">
        <v>1</v>
      </c>
      <c r="D23" s="10" t="s">
        <v>22</v>
      </c>
      <c r="E23" s="10" t="s">
        <v>2</v>
      </c>
      <c r="F23" s="10" t="s">
        <v>23</v>
      </c>
      <c r="G23" s="10" t="s">
        <v>24</v>
      </c>
      <c r="H23" s="10" t="s">
        <v>21</v>
      </c>
      <c r="I23" s="43" t="s">
        <v>34</v>
      </c>
      <c r="J23" s="43" t="s">
        <v>35</v>
      </c>
      <c r="K23" s="43" t="s">
        <v>10</v>
      </c>
      <c r="L23" s="43" t="s">
        <v>10</v>
      </c>
      <c r="M23" s="44" t="s">
        <v>5</v>
      </c>
      <c r="N23" s="44" t="s">
        <v>4</v>
      </c>
      <c r="O23" s="10" t="s">
        <v>9</v>
      </c>
      <c r="P23" s="10" t="s">
        <v>15</v>
      </c>
      <c r="Q23" s="3"/>
      <c r="R23" s="76"/>
      <c r="S23" s="75"/>
      <c r="T23" s="3"/>
      <c r="U23" s="3"/>
      <c r="V23" s="3"/>
      <c r="W23" s="3"/>
      <c r="X23" s="3"/>
    </row>
    <row r="24" spans="1:24" ht="16" outlineLevel="1" thickTop="1" x14ac:dyDescent="0.2">
      <c r="A24" s="45">
        <v>1</v>
      </c>
      <c r="B24" s="46"/>
      <c r="C24" s="26"/>
      <c r="D24" s="12"/>
      <c r="E24" s="13"/>
      <c r="F24" s="14"/>
      <c r="G24" s="13"/>
      <c r="H24" s="13"/>
      <c r="I24" s="28"/>
      <c r="J24" s="29"/>
      <c r="K24" s="29"/>
      <c r="L24" s="29"/>
      <c r="M24" s="66"/>
      <c r="N24" s="30"/>
      <c r="O24" s="16"/>
      <c r="S24" s="75"/>
    </row>
    <row r="25" spans="1:24" outlineLevel="1" x14ac:dyDescent="0.2">
      <c r="A25" s="47">
        <v>2</v>
      </c>
      <c r="B25" s="48"/>
      <c r="C25" s="27"/>
      <c r="D25" s="18"/>
      <c r="E25" s="17"/>
      <c r="F25" s="20"/>
      <c r="G25" s="17"/>
      <c r="H25" s="17"/>
      <c r="I25" s="19"/>
      <c r="J25" s="20"/>
      <c r="K25" s="20"/>
      <c r="L25" s="20"/>
      <c r="M25" s="20"/>
      <c r="N25" s="21"/>
      <c r="O25" s="22"/>
    </row>
    <row r="26" spans="1:24" outlineLevel="1" x14ac:dyDescent="0.2">
      <c r="A26" s="49">
        <v>3</v>
      </c>
      <c r="B26" s="60"/>
      <c r="C26" s="50"/>
      <c r="D26" s="51"/>
      <c r="E26" s="51"/>
      <c r="F26" s="52"/>
      <c r="G26" s="51"/>
      <c r="H26" s="51"/>
      <c r="I26" s="53"/>
      <c r="J26" s="54"/>
      <c r="K26" s="54"/>
      <c r="L26" s="54"/>
      <c r="M26" s="14"/>
      <c r="N26" s="15"/>
      <c r="O26" s="25"/>
    </row>
    <row r="27" spans="1:24" outlineLevel="1" x14ac:dyDescent="0.2">
      <c r="A27" s="47">
        <v>4</v>
      </c>
      <c r="B27" s="48"/>
      <c r="C27" s="55"/>
      <c r="D27" s="56"/>
      <c r="E27" s="56"/>
      <c r="F27" s="20"/>
      <c r="G27" s="56"/>
      <c r="H27" s="56"/>
      <c r="I27" s="57"/>
      <c r="J27" s="58"/>
      <c r="K27" s="58"/>
      <c r="L27" s="58"/>
      <c r="M27" s="20"/>
      <c r="N27" s="21"/>
      <c r="O27" s="22"/>
    </row>
    <row r="28" spans="1:24" s="59" customFormat="1" outlineLevel="1" x14ac:dyDescent="0.2">
      <c r="A28" s="49">
        <v>5</v>
      </c>
      <c r="B28" s="60"/>
      <c r="C28" s="50"/>
      <c r="D28" s="51"/>
      <c r="E28" s="51"/>
      <c r="F28" s="52"/>
      <c r="G28" s="51"/>
      <c r="H28" s="51"/>
      <c r="I28" s="53"/>
      <c r="J28" s="54"/>
      <c r="K28" s="54"/>
      <c r="L28" s="54"/>
      <c r="M28" s="23"/>
      <c r="N28" s="24"/>
      <c r="O28" s="25"/>
    </row>
    <row r="29" spans="1:24" outlineLevel="1" x14ac:dyDescent="0.2">
      <c r="A29" s="47">
        <v>6</v>
      </c>
      <c r="B29" s="48"/>
      <c r="C29" s="55"/>
      <c r="D29" s="56"/>
      <c r="E29" s="56"/>
      <c r="F29" s="20"/>
      <c r="G29" s="56"/>
      <c r="H29" s="56"/>
      <c r="I29" s="57"/>
      <c r="J29" s="58"/>
      <c r="K29" s="58"/>
      <c r="L29" s="58"/>
      <c r="M29" s="20"/>
      <c r="N29" s="21"/>
      <c r="O29" s="22"/>
    </row>
    <row r="30" spans="1:24" outlineLevel="1" x14ac:dyDescent="0.2">
      <c r="A30" s="49">
        <v>7</v>
      </c>
      <c r="B30" s="60"/>
      <c r="C30" s="50"/>
      <c r="D30" s="51"/>
      <c r="E30" s="51"/>
      <c r="F30" s="52"/>
      <c r="G30" s="51"/>
      <c r="H30" s="51"/>
      <c r="I30" s="53"/>
      <c r="J30" s="54"/>
      <c r="K30" s="54"/>
      <c r="L30" s="54"/>
      <c r="M30" s="14"/>
      <c r="N30" s="15"/>
      <c r="O30" s="25"/>
    </row>
    <row r="31" spans="1:24" outlineLevel="1" x14ac:dyDescent="0.2">
      <c r="A31" s="47">
        <v>8</v>
      </c>
      <c r="B31" s="48"/>
      <c r="C31" s="55"/>
      <c r="D31" s="56"/>
      <c r="E31" s="56"/>
      <c r="F31" s="20"/>
      <c r="G31" s="56"/>
      <c r="H31" s="56"/>
      <c r="I31" s="57"/>
      <c r="J31" s="58"/>
      <c r="K31" s="58"/>
      <c r="L31" s="58"/>
      <c r="M31" s="20"/>
      <c r="N31" s="21"/>
      <c r="O31" s="22"/>
    </row>
    <row r="32" spans="1:24" outlineLevel="1" x14ac:dyDescent="0.2">
      <c r="A32" s="49">
        <v>9</v>
      </c>
      <c r="B32" s="60" t="s">
        <v>41</v>
      </c>
      <c r="C32" s="50" t="s">
        <v>36</v>
      </c>
      <c r="D32" s="51">
        <v>30</v>
      </c>
      <c r="E32" s="51">
        <v>3128</v>
      </c>
      <c r="F32" s="52">
        <f t="shared" ref="F24:F41" si="0">IFERROR(1/(E32*660/1000000/D32),"")</f>
        <v>14.531504301325272</v>
      </c>
      <c r="G32" s="51">
        <v>1</v>
      </c>
      <c r="H32" s="51">
        <v>1</v>
      </c>
      <c r="I32" s="53">
        <v>0</v>
      </c>
      <c r="J32" s="54">
        <v>0</v>
      </c>
      <c r="K32" s="54">
        <v>0</v>
      </c>
      <c r="L32" s="54">
        <v>0</v>
      </c>
      <c r="M32" s="14">
        <f t="shared" ref="M24:M37" si="1">IFERROR((H32/((E32*660/1000000/D32)^-1)*10.5)*G32,"")</f>
        <v>0.72256799999999999</v>
      </c>
      <c r="N32" s="15">
        <f t="shared" ref="N24:N37" si="2">IFERROR(10.5*G32-O32-M32-I32-J32-L32-K32,"")</f>
        <v>1.563722322580646</v>
      </c>
      <c r="O32" s="25">
        <f t="shared" ref="O24:O37" si="3">10.5*G32-((90*0.95 - MM_sum/_xlnm.extract)/(90*0.95))*10.5*G32</f>
        <v>8.2137096774193541</v>
      </c>
    </row>
    <row r="33" spans="1:21" outlineLevel="1" x14ac:dyDescent="0.2">
      <c r="A33" s="47">
        <v>10</v>
      </c>
      <c r="B33" s="48" t="s">
        <v>42</v>
      </c>
      <c r="C33" s="55" t="s">
        <v>37</v>
      </c>
      <c r="D33" s="56">
        <v>30</v>
      </c>
      <c r="E33" s="56">
        <v>3128</v>
      </c>
      <c r="F33" s="20">
        <f t="shared" si="0"/>
        <v>14.531504301325272</v>
      </c>
      <c r="G33" s="56">
        <v>1</v>
      </c>
      <c r="H33" s="56">
        <v>0</v>
      </c>
      <c r="I33" s="57">
        <v>0</v>
      </c>
      <c r="J33" s="58">
        <v>0</v>
      </c>
      <c r="K33" s="58">
        <v>0</v>
      </c>
      <c r="L33" s="58">
        <v>0</v>
      </c>
      <c r="M33" s="20">
        <f t="shared" si="1"/>
        <v>0</v>
      </c>
      <c r="N33" s="21">
        <f t="shared" si="2"/>
        <v>2.2862903225806459</v>
      </c>
      <c r="O33" s="22">
        <f t="shared" si="3"/>
        <v>8.2137096774193541</v>
      </c>
    </row>
    <row r="34" spans="1:21" outlineLevel="1" x14ac:dyDescent="0.2">
      <c r="A34" s="49">
        <v>11</v>
      </c>
      <c r="B34" s="60"/>
      <c r="C34" s="50"/>
      <c r="D34" s="51"/>
      <c r="E34" s="51"/>
      <c r="F34" s="52" t="str">
        <f t="shared" si="0"/>
        <v/>
      </c>
      <c r="G34" s="51"/>
      <c r="H34" s="51"/>
      <c r="I34" s="53">
        <v>0</v>
      </c>
      <c r="J34" s="54">
        <v>0</v>
      </c>
      <c r="K34" s="54">
        <v>0</v>
      </c>
      <c r="L34" s="54">
        <v>0</v>
      </c>
      <c r="M34" s="14" t="str">
        <f t="shared" si="1"/>
        <v/>
      </c>
      <c r="N34" s="15" t="str">
        <f t="shared" si="2"/>
        <v/>
      </c>
      <c r="O34" s="25">
        <f t="shared" si="3"/>
        <v>0</v>
      </c>
    </row>
    <row r="35" spans="1:21" outlineLevel="1" x14ac:dyDescent="0.2">
      <c r="A35" s="47">
        <v>12</v>
      </c>
      <c r="B35" s="48"/>
      <c r="C35" s="55"/>
      <c r="D35" s="56"/>
      <c r="E35" s="56"/>
      <c r="F35" s="20" t="str">
        <f t="shared" si="0"/>
        <v/>
      </c>
      <c r="G35" s="56"/>
      <c r="H35" s="56"/>
      <c r="I35" s="57">
        <v>0</v>
      </c>
      <c r="J35" s="58">
        <v>0</v>
      </c>
      <c r="K35" s="58">
        <v>0</v>
      </c>
      <c r="L35" s="58">
        <v>0</v>
      </c>
      <c r="M35" s="20" t="str">
        <f t="shared" si="1"/>
        <v/>
      </c>
      <c r="N35" s="21" t="str">
        <f t="shared" si="2"/>
        <v/>
      </c>
      <c r="O35" s="22">
        <f t="shared" si="3"/>
        <v>0</v>
      </c>
    </row>
    <row r="36" spans="1:21" outlineLevel="1" x14ac:dyDescent="0.2">
      <c r="A36" s="49">
        <v>13</v>
      </c>
      <c r="B36" s="60"/>
      <c r="C36" s="50"/>
      <c r="D36" s="51"/>
      <c r="E36" s="51"/>
      <c r="F36" s="52" t="str">
        <f t="shared" si="0"/>
        <v/>
      </c>
      <c r="G36" s="51"/>
      <c r="H36" s="51"/>
      <c r="I36" s="53">
        <v>0</v>
      </c>
      <c r="J36" s="54">
        <v>0</v>
      </c>
      <c r="K36" s="54">
        <v>0</v>
      </c>
      <c r="L36" s="54">
        <v>0</v>
      </c>
      <c r="M36" s="14" t="str">
        <f t="shared" si="1"/>
        <v/>
      </c>
      <c r="N36" s="15" t="str">
        <f t="shared" si="2"/>
        <v/>
      </c>
      <c r="O36" s="25">
        <f t="shared" si="3"/>
        <v>0</v>
      </c>
    </row>
    <row r="37" spans="1:21" outlineLevel="1" x14ac:dyDescent="0.2">
      <c r="A37" s="47">
        <v>14</v>
      </c>
      <c r="B37" s="48"/>
      <c r="C37" s="55"/>
      <c r="D37" s="56"/>
      <c r="E37" s="56"/>
      <c r="F37" s="20" t="str">
        <f t="shared" si="0"/>
        <v/>
      </c>
      <c r="G37" s="56"/>
      <c r="H37" s="56"/>
      <c r="I37" s="57">
        <v>0</v>
      </c>
      <c r="J37" s="58">
        <v>0</v>
      </c>
      <c r="K37" s="58">
        <v>0</v>
      </c>
      <c r="L37" s="58">
        <v>0</v>
      </c>
      <c r="M37" s="20" t="str">
        <f t="shared" si="1"/>
        <v/>
      </c>
      <c r="N37" s="21" t="str">
        <f t="shared" si="2"/>
        <v/>
      </c>
      <c r="O37" s="22">
        <f t="shared" si="3"/>
        <v>0</v>
      </c>
    </row>
    <row r="38" spans="1:21" outlineLevel="1" x14ac:dyDescent="0.2">
      <c r="A38" s="49">
        <v>15</v>
      </c>
      <c r="B38" s="60"/>
      <c r="C38" s="50"/>
      <c r="D38" s="51"/>
      <c r="E38" s="51"/>
      <c r="F38" s="52" t="str">
        <f t="shared" si="0"/>
        <v/>
      </c>
      <c r="G38" s="51"/>
      <c r="H38" s="51"/>
      <c r="I38" s="53">
        <v>0</v>
      </c>
      <c r="J38" s="54">
        <v>0</v>
      </c>
      <c r="K38" s="54">
        <v>0</v>
      </c>
      <c r="L38" s="54">
        <v>0</v>
      </c>
      <c r="M38" s="14" t="str">
        <f t="shared" ref="M38:M53" si="4">IFERROR((H38/((E38*660/1000000/D38)^-1)*10.5)*G38,"")</f>
        <v/>
      </c>
      <c r="N38" s="15" t="str">
        <f t="shared" ref="N38:N53" si="5">IFERROR(10.5*G38-O38-M38-I38-J38-L38-K38,"")</f>
        <v/>
      </c>
      <c r="O38" s="25">
        <f t="shared" ref="O38:O53" si="6">10.5*G38-((90*0.95 - MM_sum/_xlnm.extract)/(90*0.95))*10.5*G38</f>
        <v>0</v>
      </c>
    </row>
    <row r="39" spans="1:21" outlineLevel="1" x14ac:dyDescent="0.2">
      <c r="A39" s="47">
        <v>16</v>
      </c>
      <c r="B39" s="48"/>
      <c r="C39" s="55"/>
      <c r="D39" s="56"/>
      <c r="E39" s="56"/>
      <c r="F39" s="20" t="str">
        <f t="shared" si="0"/>
        <v/>
      </c>
      <c r="G39" s="56"/>
      <c r="H39" s="56"/>
      <c r="I39" s="57">
        <v>0</v>
      </c>
      <c r="J39" s="58">
        <v>0</v>
      </c>
      <c r="K39" s="58">
        <v>0</v>
      </c>
      <c r="L39" s="58">
        <v>0</v>
      </c>
      <c r="M39" s="20" t="str">
        <f t="shared" si="4"/>
        <v/>
      </c>
      <c r="N39" s="21" t="str">
        <f t="shared" si="5"/>
        <v/>
      </c>
      <c r="O39" s="22">
        <f t="shared" si="6"/>
        <v>0</v>
      </c>
    </row>
    <row r="40" spans="1:21" outlineLevel="1" x14ac:dyDescent="0.2">
      <c r="A40" s="49">
        <v>17</v>
      </c>
      <c r="B40" s="60"/>
      <c r="C40" s="50"/>
      <c r="D40" s="51"/>
      <c r="E40" s="51"/>
      <c r="F40" s="52"/>
      <c r="G40" s="51"/>
      <c r="H40" s="51"/>
      <c r="I40" s="53"/>
      <c r="J40" s="54"/>
      <c r="K40" s="54"/>
      <c r="L40" s="54"/>
      <c r="M40" s="14"/>
      <c r="N40" s="15"/>
      <c r="O40" s="25"/>
    </row>
    <row r="41" spans="1:21" outlineLevel="1" x14ac:dyDescent="0.2">
      <c r="A41" s="47">
        <v>18</v>
      </c>
      <c r="B41" s="48"/>
      <c r="C41" s="55"/>
      <c r="D41" s="56"/>
      <c r="E41" s="56"/>
      <c r="F41" s="20"/>
      <c r="G41" s="56"/>
      <c r="H41" s="56"/>
      <c r="I41" s="57"/>
      <c r="J41" s="58"/>
      <c r="K41" s="58"/>
      <c r="L41" s="58"/>
      <c r="M41" s="20"/>
      <c r="N41" s="21"/>
      <c r="O41" s="22"/>
    </row>
    <row r="42" spans="1:21" outlineLevel="1" x14ac:dyDescent="0.2">
      <c r="A42" s="49">
        <v>19</v>
      </c>
      <c r="B42" s="60"/>
      <c r="C42" s="50"/>
      <c r="D42" s="51"/>
      <c r="E42" s="51"/>
      <c r="F42" s="52" t="str">
        <f t="shared" ref="F42:F53" si="7">IFERROR(1/(E42*660/1000000/D42),"")</f>
        <v/>
      </c>
      <c r="G42" s="51"/>
      <c r="H42" s="51"/>
      <c r="I42" s="53">
        <v>0</v>
      </c>
      <c r="J42" s="54">
        <v>0</v>
      </c>
      <c r="K42" s="54">
        <v>0</v>
      </c>
      <c r="L42" s="54">
        <v>0</v>
      </c>
      <c r="M42" s="14" t="str">
        <f t="shared" si="4"/>
        <v/>
      </c>
      <c r="N42" s="15" t="str">
        <f t="shared" si="5"/>
        <v/>
      </c>
      <c r="O42" s="25">
        <f t="shared" si="6"/>
        <v>0</v>
      </c>
    </row>
    <row r="43" spans="1:21" outlineLevel="1" x14ac:dyDescent="0.2">
      <c r="A43" s="47">
        <v>20</v>
      </c>
      <c r="B43" s="48"/>
      <c r="C43" s="55"/>
      <c r="D43" s="56"/>
      <c r="E43" s="56"/>
      <c r="F43" s="20" t="str">
        <f t="shared" si="7"/>
        <v/>
      </c>
      <c r="G43" s="56"/>
      <c r="H43" s="56"/>
      <c r="I43" s="57">
        <v>0</v>
      </c>
      <c r="J43" s="58">
        <v>0</v>
      </c>
      <c r="K43" s="58">
        <v>0</v>
      </c>
      <c r="L43" s="58">
        <v>0</v>
      </c>
      <c r="M43" s="20" t="str">
        <f t="shared" si="4"/>
        <v/>
      </c>
      <c r="N43" s="21" t="str">
        <f t="shared" si="5"/>
        <v/>
      </c>
      <c r="O43" s="22">
        <f t="shared" si="6"/>
        <v>0</v>
      </c>
    </row>
    <row r="44" spans="1:21" outlineLevel="1" x14ac:dyDescent="0.2">
      <c r="A44" s="49">
        <v>21</v>
      </c>
      <c r="B44" s="60"/>
      <c r="C44" s="50"/>
      <c r="D44" s="51"/>
      <c r="E44" s="51"/>
      <c r="F44" s="52"/>
      <c r="G44" s="51"/>
      <c r="H44" s="51"/>
      <c r="I44" s="53">
        <v>0</v>
      </c>
      <c r="J44" s="54">
        <v>0</v>
      </c>
      <c r="K44" s="54">
        <v>0</v>
      </c>
      <c r="L44" s="54">
        <v>0</v>
      </c>
      <c r="M44" s="14" t="str">
        <f t="shared" si="4"/>
        <v/>
      </c>
      <c r="N44" s="15" t="str">
        <f t="shared" si="5"/>
        <v/>
      </c>
      <c r="O44" s="25">
        <f t="shared" si="6"/>
        <v>0</v>
      </c>
    </row>
    <row r="45" spans="1:21" outlineLevel="1" x14ac:dyDescent="0.2">
      <c r="A45" s="47">
        <v>22</v>
      </c>
      <c r="B45" s="48"/>
      <c r="C45" s="55"/>
      <c r="D45" s="56"/>
      <c r="E45" s="56"/>
      <c r="F45" s="20"/>
      <c r="G45" s="56"/>
      <c r="H45" s="56"/>
      <c r="I45" s="57">
        <v>0</v>
      </c>
      <c r="J45" s="58">
        <v>0</v>
      </c>
      <c r="K45" s="58">
        <v>0</v>
      </c>
      <c r="L45" s="58">
        <v>0</v>
      </c>
      <c r="M45" s="20" t="str">
        <f t="shared" si="4"/>
        <v/>
      </c>
      <c r="N45" s="21" t="str">
        <f t="shared" si="5"/>
        <v/>
      </c>
      <c r="O45" s="22">
        <f t="shared" si="6"/>
        <v>0</v>
      </c>
      <c r="P45" s="50"/>
      <c r="Q45" s="51"/>
      <c r="R45" s="51"/>
      <c r="S45" s="52"/>
      <c r="T45" s="51"/>
      <c r="U45" s="51"/>
    </row>
    <row r="46" spans="1:21" outlineLevel="1" x14ac:dyDescent="0.2">
      <c r="A46" s="49">
        <v>23</v>
      </c>
      <c r="B46" s="60"/>
      <c r="C46" s="50"/>
      <c r="D46" s="51"/>
      <c r="E46" s="51"/>
      <c r="F46" s="52" t="str">
        <f t="shared" si="7"/>
        <v/>
      </c>
      <c r="G46" s="51"/>
      <c r="H46" s="51"/>
      <c r="I46" s="53">
        <v>0</v>
      </c>
      <c r="J46" s="54">
        <v>0</v>
      </c>
      <c r="K46" s="54">
        <v>0</v>
      </c>
      <c r="L46" s="54">
        <v>0</v>
      </c>
      <c r="M46" s="14" t="str">
        <f t="shared" si="4"/>
        <v/>
      </c>
      <c r="N46" s="15" t="str">
        <f t="shared" si="5"/>
        <v/>
      </c>
      <c r="O46" s="25">
        <f t="shared" si="6"/>
        <v>0</v>
      </c>
      <c r="P46" s="55"/>
      <c r="Q46" s="56"/>
      <c r="R46" s="56"/>
      <c r="S46" s="20"/>
      <c r="T46" s="56"/>
      <c r="U46" s="56"/>
    </row>
    <row r="47" spans="1:21" outlineLevel="1" x14ac:dyDescent="0.2">
      <c r="A47" s="47">
        <v>24</v>
      </c>
      <c r="B47" s="48"/>
      <c r="C47" s="55"/>
      <c r="D47" s="56"/>
      <c r="E47" s="56"/>
      <c r="F47" s="20" t="str">
        <f t="shared" si="7"/>
        <v/>
      </c>
      <c r="G47" s="56"/>
      <c r="H47" s="56"/>
      <c r="I47" s="57">
        <v>0</v>
      </c>
      <c r="J47" s="58">
        <v>0</v>
      </c>
      <c r="K47" s="58">
        <v>0</v>
      </c>
      <c r="L47" s="58">
        <v>0</v>
      </c>
      <c r="M47" s="20" t="str">
        <f t="shared" si="4"/>
        <v/>
      </c>
      <c r="N47" s="21" t="str">
        <f t="shared" si="5"/>
        <v/>
      </c>
      <c r="O47" s="22">
        <f t="shared" si="6"/>
        <v>0</v>
      </c>
    </row>
    <row r="48" spans="1:21" outlineLevel="1" x14ac:dyDescent="0.2">
      <c r="A48" s="49">
        <v>25</v>
      </c>
      <c r="B48" s="60"/>
      <c r="C48" s="50"/>
      <c r="D48" s="51"/>
      <c r="E48" s="51"/>
      <c r="F48" s="52" t="str">
        <f t="shared" si="7"/>
        <v/>
      </c>
      <c r="G48" s="51"/>
      <c r="H48" s="51"/>
      <c r="I48" s="53">
        <v>0</v>
      </c>
      <c r="J48" s="54">
        <v>0</v>
      </c>
      <c r="K48" s="54">
        <v>0</v>
      </c>
      <c r="L48" s="54">
        <v>0</v>
      </c>
      <c r="M48" s="14" t="str">
        <f t="shared" si="4"/>
        <v/>
      </c>
      <c r="N48" s="15" t="str">
        <f t="shared" si="5"/>
        <v/>
      </c>
      <c r="O48" s="25">
        <f t="shared" si="6"/>
        <v>0</v>
      </c>
    </row>
    <row r="49" spans="1:15" outlineLevel="1" x14ac:dyDescent="0.2">
      <c r="A49" s="47">
        <v>26</v>
      </c>
      <c r="B49" s="48"/>
      <c r="C49" s="55"/>
      <c r="D49" s="56"/>
      <c r="E49" s="56"/>
      <c r="F49" s="20" t="str">
        <f t="shared" si="7"/>
        <v/>
      </c>
      <c r="G49" s="56"/>
      <c r="H49" s="56"/>
      <c r="I49" s="57">
        <v>0</v>
      </c>
      <c r="J49" s="58">
        <v>0</v>
      </c>
      <c r="K49" s="58">
        <v>0</v>
      </c>
      <c r="L49" s="58">
        <v>0</v>
      </c>
      <c r="M49" s="20" t="str">
        <f t="shared" si="4"/>
        <v/>
      </c>
      <c r="N49" s="21" t="str">
        <f t="shared" si="5"/>
        <v/>
      </c>
      <c r="O49" s="22">
        <f t="shared" si="6"/>
        <v>0</v>
      </c>
    </row>
    <row r="50" spans="1:15" outlineLevel="1" x14ac:dyDescent="0.2">
      <c r="A50" s="49">
        <v>27</v>
      </c>
      <c r="B50" s="60"/>
      <c r="C50" s="50"/>
      <c r="D50" s="51"/>
      <c r="E50" s="51"/>
      <c r="F50" s="52" t="str">
        <f t="shared" si="7"/>
        <v/>
      </c>
      <c r="G50" s="51"/>
      <c r="H50" s="51"/>
      <c r="I50" s="53">
        <v>0</v>
      </c>
      <c r="J50" s="54">
        <v>0</v>
      </c>
      <c r="K50" s="54">
        <v>0</v>
      </c>
      <c r="L50" s="54">
        <v>0</v>
      </c>
      <c r="M50" s="14" t="str">
        <f t="shared" si="4"/>
        <v/>
      </c>
      <c r="N50" s="15" t="str">
        <f t="shared" si="5"/>
        <v/>
      </c>
      <c r="O50" s="25">
        <f t="shared" si="6"/>
        <v>0</v>
      </c>
    </row>
    <row r="51" spans="1:15" outlineLevel="1" x14ac:dyDescent="0.2">
      <c r="A51" s="47">
        <v>28</v>
      </c>
      <c r="B51" s="48"/>
      <c r="C51" s="55"/>
      <c r="D51" s="56"/>
      <c r="E51" s="56"/>
      <c r="F51" s="20" t="str">
        <f t="shared" si="7"/>
        <v/>
      </c>
      <c r="G51" s="56"/>
      <c r="H51" s="56"/>
      <c r="I51" s="57">
        <v>0</v>
      </c>
      <c r="J51" s="58">
        <v>0</v>
      </c>
      <c r="K51" s="58">
        <v>0</v>
      </c>
      <c r="L51" s="58">
        <v>0</v>
      </c>
      <c r="M51" s="20" t="str">
        <f t="shared" si="4"/>
        <v/>
      </c>
      <c r="N51" s="21" t="str">
        <f t="shared" si="5"/>
        <v/>
      </c>
      <c r="O51" s="22">
        <f t="shared" si="6"/>
        <v>0</v>
      </c>
    </row>
    <row r="52" spans="1:15" outlineLevel="1" x14ac:dyDescent="0.2">
      <c r="A52" s="49">
        <v>29</v>
      </c>
      <c r="B52" s="60"/>
      <c r="C52" s="50"/>
      <c r="D52" s="51"/>
      <c r="E52" s="51"/>
      <c r="F52" s="52" t="str">
        <f t="shared" si="7"/>
        <v/>
      </c>
      <c r="G52" s="51"/>
      <c r="H52" s="51"/>
      <c r="I52" s="53">
        <v>0</v>
      </c>
      <c r="J52" s="54">
        <v>0</v>
      </c>
      <c r="K52" s="54">
        <v>0</v>
      </c>
      <c r="L52" s="54">
        <v>0</v>
      </c>
      <c r="M52" s="14" t="str">
        <f t="shared" si="4"/>
        <v/>
      </c>
      <c r="N52" s="15" t="str">
        <f t="shared" si="5"/>
        <v/>
      </c>
      <c r="O52" s="25">
        <f t="shared" si="6"/>
        <v>0</v>
      </c>
    </row>
    <row r="53" spans="1:15" ht="16" outlineLevel="1" thickBot="1" x14ac:dyDescent="0.25">
      <c r="A53" s="47">
        <v>30</v>
      </c>
      <c r="B53" s="48"/>
      <c r="C53" s="55"/>
      <c r="D53" s="56"/>
      <c r="E53" s="56"/>
      <c r="F53" s="20" t="str">
        <f t="shared" si="7"/>
        <v/>
      </c>
      <c r="G53" s="56"/>
      <c r="H53" s="56"/>
      <c r="I53" s="61">
        <v>0</v>
      </c>
      <c r="J53" s="62">
        <v>0</v>
      </c>
      <c r="K53" s="62">
        <v>0</v>
      </c>
      <c r="L53" s="62">
        <v>0</v>
      </c>
      <c r="M53" s="31" t="str">
        <f t="shared" si="4"/>
        <v/>
      </c>
      <c r="N53" s="32" t="str">
        <f t="shared" si="5"/>
        <v/>
      </c>
      <c r="O53" s="22">
        <f t="shared" si="6"/>
        <v>0</v>
      </c>
    </row>
    <row r="54" spans="1:15" ht="16.5" customHeight="1" thickTop="1" x14ac:dyDescent="0.2"/>
  </sheetData>
  <sheetProtection selectLockedCells="1"/>
  <dataConsolidate/>
  <conditionalFormatting sqref="I24:O53">
    <cfRule type="cellIs" dxfId="10" priority="22" operator="equal">
      <formula>0</formula>
    </cfRule>
    <cfRule type="cellIs" dxfId="9" priority="23" operator="lessThan">
      <formula>0.5</formula>
    </cfRule>
  </conditionalFormatting>
  <conditionalFormatting sqref="D12:D13">
    <cfRule type="cellIs" dxfId="8" priority="17" operator="equal">
      <formula>0</formula>
    </cfRule>
    <cfRule type="cellIs" dxfId="7" priority="18" operator="lessThan">
      <formula>0.5</formula>
    </cfRule>
  </conditionalFormatting>
  <conditionalFormatting sqref="D12:D13">
    <cfRule type="expression" dxfId="6" priority="16">
      <formula>(MM_sum/_xlnm.extract &gt; 85.5)</formula>
    </cfRule>
  </conditionalFormatting>
  <conditionalFormatting sqref="D15:D20">
    <cfRule type="cellIs" dxfId="5" priority="5" operator="equal">
      <formula>0</formula>
    </cfRule>
    <cfRule type="cellIs" dxfId="4" priority="6" operator="lessThan">
      <formula>0.5</formula>
    </cfRule>
  </conditionalFormatting>
  <conditionalFormatting sqref="D15:D20">
    <cfRule type="expression" dxfId="3" priority="4">
      <formula>(MM_sum/_xlnm.extract &gt; 85.5)</formula>
    </cfRule>
  </conditionalFormatting>
  <conditionalFormatting sqref="D14">
    <cfRule type="cellIs" dxfId="2" priority="2" operator="equal">
      <formula>0</formula>
    </cfRule>
    <cfRule type="cellIs" dxfId="1" priority="3" operator="lessThan">
      <formula>0.5</formula>
    </cfRule>
  </conditionalFormatting>
  <conditionalFormatting sqref="D14">
    <cfRule type="expression" dxfId="0" priority="1">
      <formula>(MM_sum/_xlnm.extract &gt; 85.5)</formula>
    </cfRule>
  </conditionalFormatting>
  <dataValidations count="1">
    <dataValidation type="custom" allowBlank="1" showInputMessage="1" showErrorMessage="1" sqref="M23:P23 F32:F53 M32:O53 S45:S46 A1:A5 A23:H23 B21" xr:uid="{00000000-0002-0000-0000-000000000000}">
      <formula1>""""""</formula1>
    </dataValidation>
  </dataValidations>
  <pageMargins left="0.7" right="0.7" top="0.75" bottom="0.75" header="0.3" footer="0.3"/>
  <pageSetup scale="47" orientation="landscape" horizontalDpi="4294967295" verticalDpi="4294967295"/>
  <ignoredErrors>
    <ignoredError sqref="F42:F43 F46:F5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B36" workbookViewId="0">
      <selection activeCell="B30" sqref="B30"/>
    </sheetView>
  </sheetViews>
  <sheetFormatPr baseColWidth="10" defaultColWidth="8.83203125" defaultRowHeight="15" x14ac:dyDescent="0.2"/>
  <cols>
    <col min="2" max="2" width="14.5" customWidth="1"/>
    <col min="3" max="3" width="11.83203125" customWidth="1"/>
    <col min="4" max="4" width="14.5" customWidth="1"/>
    <col min="5" max="5" width="15.1640625" customWidth="1"/>
    <col min="7" max="9" width="17.5" customWidth="1"/>
    <col min="10" max="10" width="8.83203125" customWidth="1"/>
    <col min="12" max="12" width="18.1640625" customWidth="1"/>
    <col min="15" max="15" width="14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Outline</vt:lpstr>
      <vt:lpstr>Data</vt:lpstr>
      <vt:lpstr>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Microsoft Office User</cp:lastModifiedBy>
  <cp:lastPrinted>2012-10-24T05:46:08Z</cp:lastPrinted>
  <dcterms:created xsi:type="dcterms:W3CDTF">2012-06-15T21:22:50Z</dcterms:created>
  <dcterms:modified xsi:type="dcterms:W3CDTF">2021-02-22T23:06:30Z</dcterms:modified>
</cp:coreProperties>
</file>