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data/"/>
    </mc:Choice>
  </mc:AlternateContent>
  <xr:revisionPtr revIDLastSave="0" documentId="13_ncr:1_{15673925-265F-B04D-9B71-99267584F15D}" xr6:coauthVersionLast="45" xr6:coauthVersionMax="45" xr10:uidLastSave="{00000000-0000-0000-0000-000000000000}"/>
  <bookViews>
    <workbookView xWindow="0" yWindow="460" windowWidth="1596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SUM(Outline!$D$12:$D$20)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F26" i="2"/>
  <c r="F27" i="2"/>
  <c r="F28" i="2"/>
  <c r="F29" i="2"/>
  <c r="D12" i="2" l="1"/>
  <c r="M40" i="2" l="1"/>
  <c r="M41" i="2"/>
  <c r="F41" i="2"/>
  <c r="F40" i="2"/>
  <c r="M26" i="2"/>
  <c r="M32" i="2"/>
  <c r="C13" i="2"/>
  <c r="C12" i="2" s="1"/>
  <c r="M33" i="2"/>
  <c r="M34" i="2"/>
  <c r="M35" i="2"/>
  <c r="M36" i="2"/>
  <c r="M37" i="2"/>
  <c r="F31" i="2"/>
  <c r="F32" i="2"/>
  <c r="F33" i="2"/>
  <c r="F34" i="2"/>
  <c r="F35" i="2"/>
  <c r="F36" i="2"/>
  <c r="F37" i="2"/>
  <c r="F38" i="2"/>
  <c r="F39" i="2"/>
  <c r="M25" i="2"/>
  <c r="M24" i="2"/>
  <c r="F25" i="2"/>
  <c r="F42" i="2"/>
  <c r="F43" i="2"/>
  <c r="F46" i="2"/>
  <c r="F47" i="2"/>
  <c r="F48" i="2"/>
  <c r="F49" i="2"/>
  <c r="F50" i="2"/>
  <c r="F51" i="2"/>
  <c r="F52" i="2"/>
  <c r="F53" i="2"/>
  <c r="M53" i="2"/>
  <c r="M52" i="2"/>
  <c r="M51" i="2"/>
  <c r="M50" i="2"/>
  <c r="M49" i="2"/>
  <c r="M48" i="2"/>
  <c r="M47" i="2"/>
  <c r="M46" i="2"/>
  <c r="M45" i="2"/>
  <c r="M44" i="2"/>
  <c r="M43" i="2"/>
  <c r="M42" i="2"/>
  <c r="M39" i="2"/>
  <c r="M38" i="2"/>
  <c r="M31" i="2"/>
  <c r="M30" i="2"/>
  <c r="M29" i="2"/>
  <c r="M28" i="2"/>
  <c r="M27" i="2"/>
  <c r="I15" i="2"/>
  <c r="I17" i="2"/>
  <c r="D13" i="2" l="1"/>
  <c r="O24" i="2" s="1"/>
  <c r="N24" i="2" s="1"/>
  <c r="O37" i="2" l="1"/>
  <c r="N37" i="2" s="1"/>
  <c r="O50" i="2"/>
  <c r="N50" i="2" s="1"/>
  <c r="O45" i="2"/>
  <c r="N45" i="2" s="1"/>
  <c r="O40" i="2"/>
  <c r="N40" i="2" s="1"/>
  <c r="O48" i="2"/>
  <c r="N48" i="2" s="1"/>
  <c r="O47" i="2"/>
  <c r="N47" i="2" s="1"/>
  <c r="O42" i="2"/>
  <c r="N42" i="2" s="1"/>
  <c r="O36" i="2"/>
  <c r="N36" i="2" s="1"/>
  <c r="O32" i="2"/>
  <c r="N32" i="2" s="1"/>
  <c r="O27" i="2"/>
  <c r="N27" i="2" s="1"/>
  <c r="O49" i="2"/>
  <c r="N49" i="2" s="1"/>
  <c r="O44" i="2"/>
  <c r="N44" i="2" s="1"/>
  <c r="O29" i="2"/>
  <c r="N29" i="2" s="1"/>
  <c r="O51" i="2"/>
  <c r="N51" i="2" s="1"/>
  <c r="O46" i="2"/>
  <c r="N46" i="2" s="1"/>
  <c r="O52" i="2"/>
  <c r="N52" i="2" s="1"/>
  <c r="O31" i="2"/>
  <c r="N31" i="2" s="1"/>
  <c r="O53" i="2"/>
  <c r="N53" i="2" s="1"/>
  <c r="O25" i="2"/>
  <c r="N25" i="2" s="1"/>
  <c r="O39" i="2"/>
  <c r="N39" i="2" s="1"/>
  <c r="O28" i="2"/>
  <c r="N28" i="2" s="1"/>
  <c r="O35" i="2"/>
  <c r="N35" i="2" s="1"/>
  <c r="O33" i="2"/>
  <c r="N33" i="2" s="1"/>
  <c r="O26" i="2"/>
  <c r="N26" i="2" s="1"/>
  <c r="O41" i="2"/>
  <c r="N41" i="2" s="1"/>
  <c r="O30" i="2"/>
  <c r="N30" i="2" s="1"/>
  <c r="O34" i="2"/>
  <c r="N34" i="2" s="1"/>
  <c r="O43" i="2"/>
  <c r="N43" i="2" s="1"/>
  <c r="O38" i="2"/>
  <c r="N38" i="2" s="1"/>
</calcChain>
</file>

<file path=xl/sharedStrings.xml><?xml version="1.0" encoding="utf-8"?>
<sst xmlns="http://schemas.openxmlformats.org/spreadsheetml/2006/main" count="62" uniqueCount="60">
  <si>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</si>
  <si>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</si>
  <si>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</si>
  <si>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</si>
  <si>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</si>
  <si>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</si>
  <si>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</si>
  <si>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</si>
  <si>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</si>
  <si>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</si>
  <si>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</si>
  <si>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</si>
  <si>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</si>
  <si>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</si>
  <si>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</si>
  <si>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</si>
  <si>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</si>
  <si>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</si>
  <si>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</si>
  <si>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</si>
  <si>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</si>
  <si>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</si>
  <si>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</si>
  <si>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</si>
  <si>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</si>
  <si>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</si>
  <si>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</si>
  <si>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</si>
  <si>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</si>
  <si>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</si>
  <si>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</si>
  <si>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</si>
  <si>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</si>
  <si>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</si>
  <si>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</si>
  <si>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Gloria Ha</t>
  </si>
  <si>
    <t>Training</t>
  </si>
  <si>
    <t>None</t>
  </si>
  <si>
    <t>Sigma 28</t>
  </si>
  <si>
    <t>Sigma x</t>
  </si>
  <si>
    <t>Both</t>
  </si>
  <si>
    <t>NIMPLY circuit</t>
  </si>
  <si>
    <t>Sigma 28 (uL)</t>
  </si>
  <si>
    <t>Sigma x (uL)</t>
  </si>
  <si>
    <t>Sigma 28 (1:5 dilution)</t>
  </si>
  <si>
    <t>P sigma 28-tetO-deGFP (1:3 dilution of 262 ng/uL stock)</t>
  </si>
  <si>
    <t>P sigma  x-TetR (1:10 dilution of 187 ng/uL stock)</t>
  </si>
  <si>
    <t>special promotor needed to be activated</t>
  </si>
  <si>
    <t>try to minimze variability</t>
  </si>
  <si>
    <t>if you want blue section, already need to know how much dna</t>
  </si>
  <si>
    <t>is sigma28 present, we see deGFP</t>
  </si>
  <si>
    <t>if sigmax is present, we get TetR which will repress deGFP (if also sigma28)</t>
  </si>
  <si>
    <t>tet is a repressor protein. Will bind to tetO and repress</t>
  </si>
  <si>
    <t>has both psigmax, psigma28</t>
  </si>
  <si>
    <t>1 nM</t>
  </si>
  <si>
    <t>1 nM final conc, 2 nM, 4 nM, 8 nM (5 dilutions)</t>
  </si>
  <si>
    <t>plac-psigmaX</t>
  </si>
  <si>
    <t>pSIgmaX - UTR + deGFP</t>
  </si>
  <si>
    <t>PsigmaX - UTR + deGFP</t>
  </si>
  <si>
    <t>0,2,4,6,8,10 (final conc)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</si>
</sst>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Fill="1" applyBorder="1" applyAlignment="1" applyProtection="1"/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2" fontId="0" fillId="0" borderId="0" xfId="0" applyNumberFormat="1" applyFill="1" applyProtection="1"/>
    <xf numFmtId="0" fontId="0" fillId="0" borderId="0" xfId="0" applyFill="1" applyBorder="1" applyProtection="1"/>
    <xf numFmtId="0" fontId="0" fillId="0" borderId="0" xfId="0" applyFont="1" applyAlignment="1" applyProtection="1">
      <alignment horizontal="center" wrapText="1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tabSelected="1" topLeftCell="H12" zoomScale="92" zoomScaleNormal="80" zoomScalePageLayoutView="80" workbookViewId="0">
      <selection activeCell="M16" sqref="M16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6" x14ac:dyDescent="0.2">
      <c r="A1" s="1" t="s">
        <v>6</v>
      </c>
      <c r="B1" s="1"/>
      <c r="C1" s="68"/>
    </row>
    <row r="2" spans="1:16" s="34" customFormat="1" outlineLevel="1" x14ac:dyDescent="0.2">
      <c r="A2" s="34" t="s">
        <v>1</v>
      </c>
      <c r="C2" s="64" t="s">
        <v>35</v>
      </c>
    </row>
    <row r="3" spans="1:16" outlineLevel="1" x14ac:dyDescent="0.2">
      <c r="A3" s="34" t="s">
        <v>16</v>
      </c>
      <c r="B3" s="34"/>
      <c r="C3" s="65">
        <v>43012</v>
      </c>
    </row>
    <row r="4" spans="1:16" outlineLevel="1" x14ac:dyDescent="0.2">
      <c r="A4" s="34" t="s">
        <v>11</v>
      </c>
      <c r="B4" s="34"/>
      <c r="C4" s="63" t="s">
        <v>36</v>
      </c>
    </row>
    <row r="5" spans="1:16" outlineLevel="1" x14ac:dyDescent="0.2">
      <c r="A5" s="34" t="s">
        <v>12</v>
      </c>
      <c r="B5" s="34"/>
      <c r="C5" s="63" t="s">
        <v>41</v>
      </c>
    </row>
    <row r="7" spans="1:16" x14ac:dyDescent="0.2">
      <c r="A7" s="1" t="s">
        <v>7</v>
      </c>
      <c r="B7" s="34"/>
    </row>
    <row r="8" spans="1:16" outlineLevel="1" x14ac:dyDescent="0.2">
      <c r="A8" s="35" t="s">
        <v>34</v>
      </c>
      <c r="B8" s="34"/>
    </row>
    <row r="10" spans="1:16" s="36" customFormat="1" ht="15" customHeight="1" x14ac:dyDescent="0.2">
      <c r="A10" s="1" t="s">
        <v>17</v>
      </c>
      <c r="B10" s="1"/>
      <c r="C10" s="2"/>
      <c r="D10" s="3"/>
      <c r="J10" s="37"/>
      <c r="K10" s="37"/>
      <c r="L10" s="37"/>
      <c r="M10" s="37"/>
      <c r="N10" s="37"/>
      <c r="O10" s="37"/>
    </row>
    <row r="11" spans="1:16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36"/>
      <c r="F11" s="36"/>
      <c r="G11" s="36"/>
      <c r="H11" s="36"/>
      <c r="I11" s="9" t="s">
        <v>19</v>
      </c>
    </row>
    <row r="12" spans="1:16" outlineLevel="1" x14ac:dyDescent="0.2">
      <c r="A12" s="70" t="s">
        <v>30</v>
      </c>
      <c r="B12" s="33">
        <v>1</v>
      </c>
      <c r="C12" s="33">
        <f>0.75-C13</f>
        <v>0.41666666666666669</v>
      </c>
      <c r="D12" s="5">
        <f>C12/B12*90*0.95*_xlnm.extract</f>
        <v>35.625</v>
      </c>
      <c r="E12" s="38"/>
      <c r="F12" s="38"/>
      <c r="I12" s="6">
        <v>6</v>
      </c>
    </row>
    <row r="13" spans="1:16" outlineLevel="1" x14ac:dyDescent="0.2">
      <c r="A13" s="71" t="s">
        <v>31</v>
      </c>
      <c r="B13" s="33">
        <v>1</v>
      </c>
      <c r="C13" s="73">
        <f>1/3</f>
        <v>0.33333333333333331</v>
      </c>
      <c r="D13" s="5">
        <f>C13/B13*90*0.95*_xlnm.extract</f>
        <v>28.5</v>
      </c>
    </row>
    <row r="14" spans="1:16" outlineLevel="1" x14ac:dyDescent="0.2">
      <c r="A14" s="39"/>
      <c r="B14" s="39"/>
      <c r="C14" s="40"/>
      <c r="D14" s="5"/>
      <c r="I14" s="8" t="s">
        <v>20</v>
      </c>
    </row>
    <row r="15" spans="1:16" outlineLevel="1" x14ac:dyDescent="0.2">
      <c r="A15" s="39"/>
      <c r="B15" s="39"/>
      <c r="C15" s="40"/>
      <c r="D15" s="5"/>
      <c r="E15" s="41"/>
      <c r="F15" s="41"/>
      <c r="H15" s="4" t="s">
        <v>32</v>
      </c>
      <c r="I15" s="69">
        <f>CEILING(I12/(90/10*(0.95)^3),1)</f>
        <v>1</v>
      </c>
      <c r="P15" s="3" t="s">
        <v>48</v>
      </c>
    </row>
    <row r="16" spans="1:16" outlineLevel="1" x14ac:dyDescent="0.2">
      <c r="A16" s="39"/>
      <c r="B16" s="39"/>
      <c r="C16" s="40"/>
      <c r="D16" s="5"/>
      <c r="E16" s="41"/>
      <c r="F16" s="41"/>
      <c r="H16" s="4" t="s">
        <v>33</v>
      </c>
      <c r="I16" s="72">
        <v>1</v>
      </c>
      <c r="P16" s="3" t="s">
        <v>53</v>
      </c>
    </row>
    <row r="17" spans="1:24" outlineLevel="1" x14ac:dyDescent="0.2">
      <c r="A17" s="39"/>
      <c r="B17" s="39"/>
      <c r="C17" s="40"/>
      <c r="D17" s="5"/>
      <c r="E17" s="41"/>
      <c r="F17" s="41"/>
      <c r="H17" s="4" t="s">
        <v>18</v>
      </c>
      <c r="I17" s="7">
        <f>CEILING(M24/3,1)</f>
        <v>1</v>
      </c>
    </row>
    <row r="18" spans="1:24" outlineLevel="1" x14ac:dyDescent="0.2">
      <c r="A18" s="39"/>
      <c r="B18" s="39"/>
      <c r="C18" s="40"/>
      <c r="D18" s="5"/>
      <c r="E18" s="41"/>
      <c r="F18" s="41"/>
      <c r="H18" s="4"/>
      <c r="I18" s="7"/>
    </row>
    <row r="19" spans="1:24" outlineLevel="1" x14ac:dyDescent="0.2">
      <c r="A19" s="39"/>
      <c r="B19" s="39"/>
      <c r="C19" s="40"/>
      <c r="D19" s="5"/>
      <c r="E19" s="41"/>
      <c r="F19" s="41"/>
      <c r="H19" s="4"/>
      <c r="I19" s="7"/>
    </row>
    <row r="20" spans="1:24" outlineLevel="1" x14ac:dyDescent="0.2">
      <c r="A20" s="39"/>
      <c r="B20" s="39"/>
      <c r="C20" s="40"/>
      <c r="D20" s="5"/>
      <c r="E20" s="41"/>
      <c r="F20" s="41"/>
      <c r="H20" s="4"/>
      <c r="I20" s="7"/>
      <c r="J20" s="3" t="s">
        <v>49</v>
      </c>
    </row>
    <row r="21" spans="1:24" x14ac:dyDescent="0.2">
      <c r="A21" s="42"/>
      <c r="B21" s="67" t="s">
        <v>29</v>
      </c>
      <c r="C21" s="41"/>
      <c r="D21" s="74"/>
      <c r="G21" s="34"/>
    </row>
    <row r="22" spans="1:24" x14ac:dyDescent="0.2">
      <c r="A22" s="1" t="s">
        <v>8</v>
      </c>
      <c r="B22" s="1"/>
      <c r="S22" s="59"/>
      <c r="T22" s="59"/>
      <c r="U22" s="59"/>
      <c r="W22" s="59"/>
    </row>
    <row r="23" spans="1:24" s="37" customFormat="1" ht="29.25" customHeight="1" outlineLevel="1" thickBot="1" x14ac:dyDescent="0.25">
      <c r="A23" s="10" t="s">
        <v>3</v>
      </c>
      <c r="B23" s="10" t="s">
        <v>13</v>
      </c>
      <c r="C23" s="10" t="s">
        <v>1</v>
      </c>
      <c r="D23" s="10" t="s">
        <v>24</v>
      </c>
      <c r="E23" s="10" t="s">
        <v>2</v>
      </c>
      <c r="F23" s="10" t="s">
        <v>25</v>
      </c>
      <c r="G23" s="10" t="s">
        <v>26</v>
      </c>
      <c r="H23" s="10" t="s">
        <v>23</v>
      </c>
      <c r="I23" s="43" t="s">
        <v>57</v>
      </c>
      <c r="J23" s="43" t="s">
        <v>42</v>
      </c>
      <c r="K23" s="43" t="s">
        <v>43</v>
      </c>
      <c r="L23" s="43" t="s">
        <v>10</v>
      </c>
      <c r="M23" s="44" t="s">
        <v>5</v>
      </c>
      <c r="N23" s="44" t="s">
        <v>4</v>
      </c>
      <c r="O23" s="10" t="s">
        <v>9</v>
      </c>
      <c r="P23" s="10" t="s">
        <v>15</v>
      </c>
      <c r="Q23" s="3"/>
      <c r="R23" s="76"/>
      <c r="S23" s="75"/>
      <c r="T23" s="3"/>
      <c r="U23" s="3"/>
      <c r="V23" s="3"/>
      <c r="W23" s="3"/>
      <c r="X23" s="3"/>
    </row>
    <row r="24" spans="1:24" ht="16" outlineLevel="1" thickTop="1" x14ac:dyDescent="0.2">
      <c r="A24" s="45">
        <v>1</v>
      </c>
      <c r="B24" s="46"/>
      <c r="C24" s="26" t="s">
        <v>21</v>
      </c>
      <c r="D24" s="12">
        <v>19</v>
      </c>
      <c r="E24" s="13">
        <v>3202</v>
      </c>
      <c r="F24" s="14">
        <f t="shared" ref="F24:F41" si="0">IFERROR(1/(E24*660/1000000/D24),"")</f>
        <v>8.9905930005867543</v>
      </c>
      <c r="G24" s="13">
        <v>1</v>
      </c>
      <c r="H24" s="13">
        <v>1</v>
      </c>
      <c r="I24" s="28"/>
      <c r="J24" s="29"/>
      <c r="K24" s="29"/>
      <c r="L24" s="29"/>
      <c r="M24" s="66">
        <f t="shared" ref="M24:M37" si="1">IFERROR((H24/((E24*660/1000000/D24)^-1)*10.5)*G24,"")</f>
        <v>1.1678873684210527</v>
      </c>
      <c r="N24" s="30">
        <f t="shared" ref="N24:N37" si="2">IFERROR(10.5*G24-O24-M24-I24-J24-L24-K24,"")</f>
        <v>1.4571126315789473</v>
      </c>
      <c r="O24" s="16">
        <f t="shared" ref="O24:O37" si="3">10.5*G24-((90*0.95 - MM_sum/_xlnm.extract)/(90*0.95))*10.5*G24</f>
        <v>7.875</v>
      </c>
      <c r="P24" s="3" t="s">
        <v>55</v>
      </c>
      <c r="S24" s="75"/>
    </row>
    <row r="25" spans="1:24" outlineLevel="1" x14ac:dyDescent="0.2">
      <c r="A25" s="47">
        <v>2</v>
      </c>
      <c r="B25" s="48"/>
      <c r="C25" s="27" t="s">
        <v>22</v>
      </c>
      <c r="D25" s="18">
        <v>19</v>
      </c>
      <c r="E25" s="17">
        <v>3202</v>
      </c>
      <c r="F25" s="20">
        <f t="shared" si="0"/>
        <v>8.9905930005867543</v>
      </c>
      <c r="G25" s="17">
        <v>1</v>
      </c>
      <c r="H25" s="17">
        <v>0</v>
      </c>
      <c r="I25" s="19"/>
      <c r="J25" s="20"/>
      <c r="K25" s="20"/>
      <c r="L25" s="20"/>
      <c r="M25" s="20">
        <f t="shared" si="1"/>
        <v>0</v>
      </c>
      <c r="N25" s="21">
        <f t="shared" si="2"/>
        <v>2.625</v>
      </c>
      <c r="O25" s="22">
        <f t="shared" si="3"/>
        <v>7.875</v>
      </c>
      <c r="P25" s="3" t="s">
        <v>59</v>
      </c>
    </row>
    <row r="26" spans="1:24" outlineLevel="1" x14ac:dyDescent="0.2">
      <c r="A26" s="49">
        <v>3</v>
      </c>
      <c r="B26" s="60"/>
      <c r="C26" s="50" t="s">
        <v>37</v>
      </c>
      <c r="D26" s="51">
        <v>19</v>
      </c>
      <c r="E26" s="51">
        <v>3202</v>
      </c>
      <c r="F26" s="52">
        <f t="shared" si="0"/>
        <v>8.9905930005867543</v>
      </c>
      <c r="G26" s="51">
        <v>1</v>
      </c>
      <c r="H26" s="51">
        <v>2</v>
      </c>
      <c r="I26" s="53">
        <v>0.64</v>
      </c>
      <c r="J26" s="54">
        <v>0</v>
      </c>
      <c r="K26" s="54">
        <v>0</v>
      </c>
      <c r="L26" s="54">
        <v>0</v>
      </c>
      <c r="M26" s="14">
        <f t="shared" si="1"/>
        <v>2.3357747368421053</v>
      </c>
      <c r="N26" s="15">
        <f t="shared" si="2"/>
        <v>-0.35077473684210536</v>
      </c>
      <c r="O26" s="25">
        <f t="shared" si="3"/>
        <v>7.875</v>
      </c>
      <c r="P26" s="75" t="s">
        <v>56</v>
      </c>
    </row>
    <row r="27" spans="1:24" outlineLevel="1" x14ac:dyDescent="0.2">
      <c r="A27" s="47">
        <v>4</v>
      </c>
      <c r="B27" s="48"/>
      <c r="C27" s="55" t="s">
        <v>38</v>
      </c>
      <c r="D27" s="56">
        <v>19</v>
      </c>
      <c r="E27" s="56">
        <v>3202</v>
      </c>
      <c r="F27" s="20">
        <f t="shared" si="0"/>
        <v>8.9905930005867543</v>
      </c>
      <c r="G27" s="56">
        <v>1</v>
      </c>
      <c r="H27" s="56">
        <v>4</v>
      </c>
      <c r="I27" s="57">
        <v>0.64</v>
      </c>
      <c r="J27" s="58">
        <v>0.56999999999999995</v>
      </c>
      <c r="K27" s="58">
        <v>0</v>
      </c>
      <c r="L27" s="58">
        <v>0</v>
      </c>
      <c r="M27" s="20">
        <f t="shared" si="1"/>
        <v>4.6715494736842107</v>
      </c>
      <c r="N27" s="21">
        <f t="shared" si="2"/>
        <v>-3.2565494736842107</v>
      </c>
      <c r="O27" s="22">
        <f t="shared" si="3"/>
        <v>7.875</v>
      </c>
    </row>
    <row r="28" spans="1:24" s="59" customFormat="1" outlineLevel="1" x14ac:dyDescent="0.2">
      <c r="A28" s="49">
        <v>5</v>
      </c>
      <c r="B28" s="60"/>
      <c r="C28" s="50" t="s">
        <v>39</v>
      </c>
      <c r="D28" s="51">
        <v>19</v>
      </c>
      <c r="E28" s="51">
        <v>3202</v>
      </c>
      <c r="F28" s="52">
        <f t="shared" si="0"/>
        <v>8.9905930005867543</v>
      </c>
      <c r="G28" s="51">
        <v>1</v>
      </c>
      <c r="H28" s="51">
        <v>6</v>
      </c>
      <c r="I28" s="53">
        <v>0.64</v>
      </c>
      <c r="J28" s="54">
        <v>0</v>
      </c>
      <c r="K28" s="54">
        <v>0.56999999999999995</v>
      </c>
      <c r="L28" s="54">
        <v>0</v>
      </c>
      <c r="M28" s="23">
        <f t="shared" si="1"/>
        <v>7.007324210526316</v>
      </c>
      <c r="N28" s="24">
        <f t="shared" si="2"/>
        <v>-5.592324210526316</v>
      </c>
      <c r="O28" s="25">
        <f t="shared" si="3"/>
        <v>7.875</v>
      </c>
    </row>
    <row r="29" spans="1:24" outlineLevel="1" x14ac:dyDescent="0.2">
      <c r="A29" s="47">
        <v>6</v>
      </c>
      <c r="B29" s="48"/>
      <c r="C29" s="55" t="s">
        <v>40</v>
      </c>
      <c r="D29" s="56">
        <v>19</v>
      </c>
      <c r="E29" s="56">
        <v>3202</v>
      </c>
      <c r="F29" s="20">
        <f t="shared" si="0"/>
        <v>8.9905930005867543</v>
      </c>
      <c r="G29" s="56">
        <v>1</v>
      </c>
      <c r="H29" s="56">
        <v>8</v>
      </c>
      <c r="I29" s="57">
        <v>0.64</v>
      </c>
      <c r="J29" s="58">
        <v>0.56999999999999995</v>
      </c>
      <c r="K29" s="58">
        <v>0.56999999999999995</v>
      </c>
      <c r="L29" s="58">
        <v>0</v>
      </c>
      <c r="M29" s="20">
        <f t="shared" si="1"/>
        <v>9.3430989473684214</v>
      </c>
      <c r="N29" s="21">
        <f t="shared" si="2"/>
        <v>-8.4980989473684208</v>
      </c>
      <c r="O29" s="22">
        <f t="shared" si="3"/>
        <v>7.875</v>
      </c>
    </row>
    <row r="30" spans="1:24" outlineLevel="1" x14ac:dyDescent="0.2">
      <c r="A30" s="49">
        <v>7</v>
      </c>
      <c r="B30" s="60"/>
      <c r="C30" s="50"/>
      <c r="D30" s="51"/>
      <c r="E30" s="51"/>
      <c r="F30" s="52"/>
      <c r="G30" s="51"/>
      <c r="H30" s="51">
        <v>10</v>
      </c>
      <c r="I30" s="53">
        <v>0.64</v>
      </c>
      <c r="J30" s="54">
        <v>1.05</v>
      </c>
      <c r="K30" s="54">
        <v>0</v>
      </c>
      <c r="L30" s="54">
        <v>0</v>
      </c>
      <c r="M30" s="14" t="str">
        <f t="shared" si="1"/>
        <v/>
      </c>
      <c r="N30" s="15" t="str">
        <f t="shared" si="2"/>
        <v/>
      </c>
      <c r="O30" s="25">
        <f t="shared" si="3"/>
        <v>0</v>
      </c>
    </row>
    <row r="31" spans="1:24" outlineLevel="1" x14ac:dyDescent="0.2">
      <c r="A31" s="47">
        <v>8</v>
      </c>
      <c r="B31" s="48"/>
      <c r="C31" s="55"/>
      <c r="D31" s="56"/>
      <c r="E31" s="56"/>
      <c r="F31" s="20" t="str">
        <f t="shared" si="0"/>
        <v/>
      </c>
      <c r="G31" s="56"/>
      <c r="H31" s="56"/>
      <c r="I31" s="57">
        <v>0</v>
      </c>
      <c r="J31" s="58">
        <v>0</v>
      </c>
      <c r="K31" s="58">
        <v>0</v>
      </c>
      <c r="L31" s="58">
        <v>0</v>
      </c>
      <c r="M31" s="20" t="str">
        <f t="shared" si="1"/>
        <v/>
      </c>
      <c r="N31" s="21" t="str">
        <f t="shared" si="2"/>
        <v/>
      </c>
      <c r="O31" s="22">
        <f t="shared" si="3"/>
        <v>0</v>
      </c>
    </row>
    <row r="32" spans="1:24" outlineLevel="1" x14ac:dyDescent="0.2">
      <c r="A32" s="49">
        <v>9</v>
      </c>
      <c r="B32" s="60"/>
      <c r="C32" s="50"/>
      <c r="D32" s="51"/>
      <c r="E32" s="51"/>
      <c r="F32" s="52" t="str">
        <f t="shared" si="0"/>
        <v/>
      </c>
      <c r="G32" s="51"/>
      <c r="H32" s="51"/>
      <c r="I32" s="53">
        <v>0</v>
      </c>
      <c r="J32" s="54">
        <v>0</v>
      </c>
      <c r="K32" s="54">
        <v>0</v>
      </c>
      <c r="L32" s="54">
        <v>0</v>
      </c>
      <c r="M32" s="14" t="str">
        <f t="shared" si="1"/>
        <v/>
      </c>
      <c r="N32" s="15" t="str">
        <f t="shared" si="2"/>
        <v/>
      </c>
      <c r="O32" s="25">
        <f t="shared" si="3"/>
        <v>0</v>
      </c>
    </row>
    <row r="33" spans="1:21" outlineLevel="1" x14ac:dyDescent="0.2">
      <c r="A33" s="47">
        <v>10</v>
      </c>
      <c r="B33" s="48"/>
      <c r="C33" s="55"/>
      <c r="D33" s="56"/>
      <c r="E33" s="56"/>
      <c r="F33" s="20" t="str">
        <f t="shared" si="0"/>
        <v/>
      </c>
      <c r="G33" s="56"/>
      <c r="H33" s="56"/>
      <c r="I33" s="57">
        <v>0</v>
      </c>
      <c r="J33" s="58">
        <v>0</v>
      </c>
      <c r="K33" s="58">
        <v>0</v>
      </c>
      <c r="L33" s="58">
        <v>0</v>
      </c>
      <c r="M33" s="20" t="str">
        <f t="shared" si="1"/>
        <v/>
      </c>
      <c r="N33" s="21" t="str">
        <f t="shared" si="2"/>
        <v/>
      </c>
      <c r="O33" s="22">
        <f t="shared" si="3"/>
        <v>0</v>
      </c>
    </row>
    <row r="34" spans="1:21" outlineLevel="1" x14ac:dyDescent="0.2">
      <c r="A34" s="49">
        <v>11</v>
      </c>
      <c r="B34" s="60"/>
      <c r="C34" s="50"/>
      <c r="D34" s="51"/>
      <c r="E34" s="51"/>
      <c r="F34" s="52" t="str">
        <f t="shared" si="0"/>
        <v/>
      </c>
      <c r="G34" s="51"/>
      <c r="H34" s="51"/>
      <c r="I34" s="53">
        <v>0</v>
      </c>
      <c r="J34" s="54">
        <v>0</v>
      </c>
      <c r="K34" s="54">
        <v>0</v>
      </c>
      <c r="L34" s="54">
        <v>0</v>
      </c>
      <c r="M34" s="14" t="str">
        <f t="shared" si="1"/>
        <v/>
      </c>
      <c r="N34" s="15" t="str">
        <f t="shared" si="2"/>
        <v/>
      </c>
      <c r="O34" s="25">
        <f t="shared" si="3"/>
        <v>0</v>
      </c>
    </row>
    <row r="35" spans="1:21" outlineLevel="1" x14ac:dyDescent="0.2">
      <c r="A35" s="47">
        <v>12</v>
      </c>
      <c r="B35" s="48"/>
      <c r="C35" s="55"/>
      <c r="D35" s="56"/>
      <c r="E35" s="56"/>
      <c r="F35" s="20" t="str">
        <f t="shared" si="0"/>
        <v/>
      </c>
      <c r="G35" s="56"/>
      <c r="H35" s="56"/>
      <c r="I35" s="57">
        <v>0</v>
      </c>
      <c r="J35" s="58">
        <v>0</v>
      </c>
      <c r="K35" s="58">
        <v>0</v>
      </c>
      <c r="L35" s="58">
        <v>0</v>
      </c>
      <c r="M35" s="20" t="str">
        <f t="shared" si="1"/>
        <v/>
      </c>
      <c r="N35" s="21" t="str">
        <f t="shared" si="2"/>
        <v/>
      </c>
      <c r="O35" s="22">
        <f t="shared" si="3"/>
        <v>0</v>
      </c>
    </row>
    <row r="36" spans="1:21" outlineLevel="1" x14ac:dyDescent="0.2">
      <c r="A36" s="49">
        <v>13</v>
      </c>
      <c r="B36" s="60"/>
      <c r="C36" s="50"/>
      <c r="D36" s="51" t="s">
        <v>54</v>
      </c>
      <c r="E36" s="51"/>
      <c r="F36" s="52" t="str">
        <f t="shared" si="0"/>
        <v/>
      </c>
      <c r="G36" s="51"/>
      <c r="H36" s="51"/>
      <c r="I36" s="53">
        <v>0</v>
      </c>
      <c r="J36" s="54">
        <v>0</v>
      </c>
      <c r="K36" s="54">
        <v>0</v>
      </c>
      <c r="L36" s="54">
        <v>0</v>
      </c>
      <c r="M36" s="14" t="str">
        <f t="shared" si="1"/>
        <v/>
      </c>
      <c r="N36" s="15" t="str">
        <f t="shared" si="2"/>
        <v/>
      </c>
      <c r="O36" s="25">
        <f t="shared" si="3"/>
        <v>0</v>
      </c>
    </row>
    <row r="37" spans="1:21" outlineLevel="1" x14ac:dyDescent="0.2">
      <c r="A37" s="47">
        <v>14</v>
      </c>
      <c r="B37" s="48"/>
      <c r="C37" s="55"/>
      <c r="D37" s="56"/>
      <c r="E37" s="56"/>
      <c r="F37" s="20" t="str">
        <f t="shared" si="0"/>
        <v/>
      </c>
      <c r="G37" s="56"/>
      <c r="H37" s="56"/>
      <c r="I37" s="57">
        <v>0</v>
      </c>
      <c r="J37" s="58">
        <v>0</v>
      </c>
      <c r="K37" s="58">
        <v>0</v>
      </c>
      <c r="L37" s="58">
        <v>0</v>
      </c>
      <c r="M37" s="20" t="str">
        <f t="shared" si="1"/>
        <v/>
      </c>
      <c r="N37" s="21" t="str">
        <f t="shared" si="2"/>
        <v/>
      </c>
      <c r="O37" s="22">
        <f t="shared" si="3"/>
        <v>0</v>
      </c>
    </row>
    <row r="38" spans="1:21" outlineLevel="1" x14ac:dyDescent="0.2">
      <c r="A38" s="49">
        <v>15</v>
      </c>
      <c r="B38" s="60"/>
      <c r="C38" s="50"/>
      <c r="D38" s="51"/>
      <c r="E38" s="51"/>
      <c r="F38" s="52" t="str">
        <f t="shared" si="0"/>
        <v/>
      </c>
      <c r="G38" s="51"/>
      <c r="H38" s="51"/>
      <c r="I38" s="53">
        <v>0</v>
      </c>
      <c r="J38" s="54">
        <v>0</v>
      </c>
      <c r="K38" s="54">
        <v>0</v>
      </c>
      <c r="L38" s="54">
        <v>0</v>
      </c>
      <c r="M38" s="14" t="str">
        <f t="shared" ref="M38:M53" si="4">IFERROR((H38/((E38*660/1000000/D38)^-1)*10.5)*G38,"")</f>
        <v/>
      </c>
      <c r="N38" s="15" t="str">
        <f t="shared" ref="N38:N53" si="5">IFERROR(10.5*G38-O38-M38-I38-J38-L38-K38,"")</f>
        <v/>
      </c>
      <c r="O38" s="25">
        <f t="shared" ref="O38:O53" si="6">10.5*G38-((90*0.95 - MM_sum/_xlnm.extract)/(90*0.95))*10.5*G38</f>
        <v>0</v>
      </c>
    </row>
    <row r="39" spans="1:21" outlineLevel="1" x14ac:dyDescent="0.2">
      <c r="A39" s="47">
        <v>16</v>
      </c>
      <c r="B39" s="48"/>
      <c r="C39" s="55"/>
      <c r="D39" s="56"/>
      <c r="E39" s="56"/>
      <c r="F39" s="20" t="str">
        <f t="shared" si="0"/>
        <v/>
      </c>
      <c r="G39" s="56"/>
      <c r="H39" s="56"/>
      <c r="I39" s="57">
        <v>0</v>
      </c>
      <c r="J39" s="58">
        <v>0</v>
      </c>
      <c r="K39" s="58">
        <v>0</v>
      </c>
      <c r="L39" s="58">
        <v>0</v>
      </c>
      <c r="M39" s="20" t="str">
        <f t="shared" si="4"/>
        <v/>
      </c>
      <c r="N39" s="21" t="str">
        <f t="shared" si="5"/>
        <v/>
      </c>
      <c r="O39" s="22">
        <f t="shared" si="6"/>
        <v>0</v>
      </c>
    </row>
    <row r="40" spans="1:21" outlineLevel="1" x14ac:dyDescent="0.2">
      <c r="A40" s="49">
        <v>17</v>
      </c>
      <c r="B40" s="60"/>
      <c r="C40" s="50" t="s">
        <v>46</v>
      </c>
      <c r="D40" s="51">
        <v>18.7</v>
      </c>
      <c r="E40" s="51">
        <v>3162</v>
      </c>
      <c r="F40" s="52">
        <f t="shared" si="0"/>
        <v>8.9605734767025087</v>
      </c>
      <c r="G40" s="51">
        <v>1</v>
      </c>
      <c r="H40" s="51">
        <v>0.5</v>
      </c>
      <c r="I40" s="53">
        <v>0</v>
      </c>
      <c r="J40" s="54">
        <v>0</v>
      </c>
      <c r="K40" s="54">
        <v>0</v>
      </c>
      <c r="L40" s="54">
        <v>0</v>
      </c>
      <c r="M40" s="14">
        <f t="shared" si="4"/>
        <v>0.58589999999999998</v>
      </c>
      <c r="N40" s="15">
        <f t="shared" si="5"/>
        <v>2.0390999999999999</v>
      </c>
      <c r="O40" s="25">
        <f t="shared" si="6"/>
        <v>7.875</v>
      </c>
      <c r="P40" s="3" t="s">
        <v>52</v>
      </c>
    </row>
    <row r="41" spans="1:21" outlineLevel="1" x14ac:dyDescent="0.2">
      <c r="A41" s="47">
        <v>18</v>
      </c>
      <c r="B41" s="48"/>
      <c r="C41" s="55" t="s">
        <v>45</v>
      </c>
      <c r="D41" s="56">
        <v>87.3</v>
      </c>
      <c r="E41" s="56">
        <v>3369</v>
      </c>
      <c r="F41" s="20">
        <f t="shared" si="0"/>
        <v>39.261717801343806</v>
      </c>
      <c r="G41" s="56">
        <v>1</v>
      </c>
      <c r="H41" s="56">
        <v>2</v>
      </c>
      <c r="I41" s="57">
        <v>0</v>
      </c>
      <c r="J41" s="58">
        <v>0</v>
      </c>
      <c r="K41" s="58">
        <v>0</v>
      </c>
      <c r="L41" s="58">
        <v>0</v>
      </c>
      <c r="M41" s="20">
        <f t="shared" si="4"/>
        <v>0.53487216494845358</v>
      </c>
      <c r="N41" s="21">
        <f t="shared" si="5"/>
        <v>2.0901278350515464</v>
      </c>
      <c r="O41" s="22">
        <f t="shared" si="6"/>
        <v>7.875</v>
      </c>
      <c r="P41" s="3" t="s">
        <v>50</v>
      </c>
    </row>
    <row r="42" spans="1:21" outlineLevel="1" x14ac:dyDescent="0.2">
      <c r="A42" s="49">
        <v>19</v>
      </c>
      <c r="B42" s="60"/>
      <c r="C42" s="50" t="s">
        <v>44</v>
      </c>
      <c r="D42" s="51">
        <v>8</v>
      </c>
      <c r="E42" s="51">
        <v>3265</v>
      </c>
      <c r="F42" s="52">
        <f t="shared" ref="F42:F53" si="7">IFERROR(1/(E42*660/1000000/D42),"")</f>
        <v>3.7124692561139727</v>
      </c>
      <c r="G42" s="51">
        <v>1</v>
      </c>
      <c r="H42" s="51">
        <v>0.2</v>
      </c>
      <c r="I42" s="53">
        <v>0</v>
      </c>
      <c r="J42" s="54">
        <v>0</v>
      </c>
      <c r="K42" s="54">
        <v>0</v>
      </c>
      <c r="L42" s="54">
        <v>0</v>
      </c>
      <c r="M42" s="14">
        <f t="shared" si="4"/>
        <v>0.56566125</v>
      </c>
      <c r="N42" s="15">
        <f t="shared" si="5"/>
        <v>2.0593387500000002</v>
      </c>
      <c r="O42" s="25">
        <f t="shared" si="6"/>
        <v>7.875</v>
      </c>
      <c r="P42" s="3" t="s">
        <v>51</v>
      </c>
    </row>
    <row r="43" spans="1:21" outlineLevel="1" x14ac:dyDescent="0.2">
      <c r="A43" s="47">
        <v>20</v>
      </c>
      <c r="B43" s="48"/>
      <c r="C43" s="55" t="s">
        <v>39</v>
      </c>
      <c r="D43" s="56">
        <v>190</v>
      </c>
      <c r="E43" s="56">
        <v>3104</v>
      </c>
      <c r="F43" s="20">
        <f t="shared" si="7"/>
        <v>92.744454857856923</v>
      </c>
      <c r="G43" s="56">
        <v>1</v>
      </c>
      <c r="H43" s="56">
        <v>5</v>
      </c>
      <c r="I43" s="57">
        <v>0</v>
      </c>
      <c r="J43" s="58">
        <v>0</v>
      </c>
      <c r="K43" s="58">
        <v>0</v>
      </c>
      <c r="L43" s="58">
        <v>0</v>
      </c>
      <c r="M43" s="20">
        <f t="shared" si="4"/>
        <v>0.56607157894736848</v>
      </c>
      <c r="N43" s="21">
        <f t="shared" si="5"/>
        <v>2.0589284210526317</v>
      </c>
      <c r="O43" s="22">
        <f t="shared" si="6"/>
        <v>7.875</v>
      </c>
      <c r="P43" s="3" t="s">
        <v>47</v>
      </c>
    </row>
    <row r="44" spans="1:21" outlineLevel="1" x14ac:dyDescent="0.2">
      <c r="A44" s="49">
        <v>21</v>
      </c>
      <c r="B44" s="60"/>
      <c r="C44" s="50"/>
      <c r="D44" s="51"/>
      <c r="E44" s="51"/>
      <c r="F44" s="52"/>
      <c r="G44" s="51"/>
      <c r="H44" s="51"/>
      <c r="I44" s="53">
        <v>0</v>
      </c>
      <c r="J44" s="54">
        <v>0</v>
      </c>
      <c r="K44" s="54">
        <v>0</v>
      </c>
      <c r="L44" s="54">
        <v>0</v>
      </c>
      <c r="M44" s="14" t="str">
        <f t="shared" si="4"/>
        <v/>
      </c>
      <c r="N44" s="15" t="str">
        <f t="shared" si="5"/>
        <v/>
      </c>
      <c r="O44" s="25">
        <f t="shared" si="6"/>
        <v>0</v>
      </c>
    </row>
    <row r="45" spans="1:21" outlineLevel="1" x14ac:dyDescent="0.2">
      <c r="A45" s="47">
        <v>22</v>
      </c>
      <c r="B45" s="48"/>
      <c r="C45" s="55"/>
      <c r="D45" s="56"/>
      <c r="E45" s="56"/>
      <c r="F45" s="20"/>
      <c r="G45" s="56"/>
      <c r="H45" s="56"/>
      <c r="I45" s="57">
        <v>0</v>
      </c>
      <c r="J45" s="58">
        <v>0</v>
      </c>
      <c r="K45" s="58">
        <v>0</v>
      </c>
      <c r="L45" s="58">
        <v>0</v>
      </c>
      <c r="M45" s="20" t="str">
        <f t="shared" si="4"/>
        <v/>
      </c>
      <c r="N45" s="21" t="str">
        <f t="shared" si="5"/>
        <v/>
      </c>
      <c r="O45" s="22">
        <f t="shared" si="6"/>
        <v>0</v>
      </c>
      <c r="P45" s="50"/>
      <c r="Q45" s="51"/>
      <c r="R45" s="51"/>
      <c r="S45" s="52"/>
      <c r="T45" s="51"/>
      <c r="U45" s="51"/>
    </row>
    <row r="46" spans="1:21" outlineLevel="1" x14ac:dyDescent="0.2">
      <c r="A46" s="49">
        <v>23</v>
      </c>
      <c r="B46" s="60"/>
      <c r="C46" s="50" t="s">
        <v>58</v>
      </c>
      <c r="D46" s="51">
        <v>174</v>
      </c>
      <c r="E46" s="51">
        <v>3216</v>
      </c>
      <c r="F46" s="52">
        <f t="shared" si="7"/>
        <v>81.97648123021257</v>
      </c>
      <c r="G46" s="51">
        <v>1</v>
      </c>
      <c r="H46" s="51">
        <v>5</v>
      </c>
      <c r="I46" s="53">
        <v>0</v>
      </c>
      <c r="J46" s="54">
        <v>0</v>
      </c>
      <c r="K46" s="54">
        <v>0</v>
      </c>
      <c r="L46" s="54">
        <v>0</v>
      </c>
      <c r="M46" s="14">
        <f t="shared" si="4"/>
        <v>0.64042758620689666</v>
      </c>
      <c r="N46" s="15">
        <f t="shared" si="5"/>
        <v>1.9845724137931033</v>
      </c>
      <c r="O46" s="25">
        <f t="shared" si="6"/>
        <v>7.875</v>
      </c>
      <c r="P46" s="55"/>
      <c r="Q46" s="56"/>
      <c r="R46" s="56"/>
      <c r="S46" s="20"/>
      <c r="T46" s="56"/>
      <c r="U46" s="56"/>
    </row>
    <row r="47" spans="1:21" outlineLevel="1" x14ac:dyDescent="0.2">
      <c r="A47" s="47">
        <v>24</v>
      </c>
      <c r="B47" s="48"/>
      <c r="C47" s="55"/>
      <c r="D47" s="56"/>
      <c r="E47" s="56"/>
      <c r="F47" s="20" t="str">
        <f t="shared" si="7"/>
        <v/>
      </c>
      <c r="G47" s="56"/>
      <c r="H47" s="56"/>
      <c r="I47" s="57">
        <v>0</v>
      </c>
      <c r="J47" s="58">
        <v>0</v>
      </c>
      <c r="K47" s="58">
        <v>0</v>
      </c>
      <c r="L47" s="58">
        <v>0</v>
      </c>
      <c r="M47" s="20" t="str">
        <f t="shared" si="4"/>
        <v/>
      </c>
      <c r="N47" s="21" t="str">
        <f t="shared" si="5"/>
        <v/>
      </c>
      <c r="O47" s="22">
        <f t="shared" si="6"/>
        <v>0</v>
      </c>
    </row>
    <row r="48" spans="1:21" outlineLevel="1" x14ac:dyDescent="0.2">
      <c r="A48" s="49">
        <v>25</v>
      </c>
      <c r="B48" s="60"/>
      <c r="C48" s="50"/>
      <c r="D48" s="51"/>
      <c r="E48" s="51"/>
      <c r="F48" s="52" t="str">
        <f t="shared" si="7"/>
        <v/>
      </c>
      <c r="G48" s="51"/>
      <c r="H48" s="51"/>
      <c r="I48" s="53">
        <v>0</v>
      </c>
      <c r="J48" s="54">
        <v>0</v>
      </c>
      <c r="K48" s="54">
        <v>0</v>
      </c>
      <c r="L48" s="54">
        <v>0</v>
      </c>
      <c r="M48" s="14" t="str">
        <f t="shared" si="4"/>
        <v/>
      </c>
      <c r="N48" s="15" t="str">
        <f t="shared" si="5"/>
        <v/>
      </c>
      <c r="O48" s="25">
        <f t="shared" si="6"/>
        <v>0</v>
      </c>
    </row>
    <row r="49" spans="1:15" outlineLevel="1" x14ac:dyDescent="0.2">
      <c r="A49" s="47">
        <v>26</v>
      </c>
      <c r="B49" s="48"/>
      <c r="C49" s="55"/>
      <c r="D49" s="56"/>
      <c r="E49" s="56"/>
      <c r="F49" s="20" t="str">
        <f t="shared" si="7"/>
        <v/>
      </c>
      <c r="G49" s="56"/>
      <c r="H49" s="56"/>
      <c r="I49" s="57">
        <v>0</v>
      </c>
      <c r="J49" s="58">
        <v>0</v>
      </c>
      <c r="K49" s="58">
        <v>0</v>
      </c>
      <c r="L49" s="58">
        <v>0</v>
      </c>
      <c r="M49" s="20" t="str">
        <f t="shared" si="4"/>
        <v/>
      </c>
      <c r="N49" s="21" t="str">
        <f t="shared" si="5"/>
        <v/>
      </c>
      <c r="O49" s="22">
        <f t="shared" si="6"/>
        <v>0</v>
      </c>
    </row>
    <row r="50" spans="1:15" outlineLevel="1" x14ac:dyDescent="0.2">
      <c r="A50" s="49">
        <v>27</v>
      </c>
      <c r="B50" s="60"/>
      <c r="C50" s="50"/>
      <c r="D50" s="51"/>
      <c r="E50" s="51"/>
      <c r="F50" s="52" t="str">
        <f t="shared" si="7"/>
        <v/>
      </c>
      <c r="G50" s="51"/>
      <c r="H50" s="51"/>
      <c r="I50" s="53">
        <v>0</v>
      </c>
      <c r="J50" s="54">
        <v>0</v>
      </c>
      <c r="K50" s="54">
        <v>0</v>
      </c>
      <c r="L50" s="54">
        <v>0</v>
      </c>
      <c r="M50" s="14" t="str">
        <f t="shared" si="4"/>
        <v/>
      </c>
      <c r="N50" s="15" t="str">
        <f t="shared" si="5"/>
        <v/>
      </c>
      <c r="O50" s="25">
        <f t="shared" si="6"/>
        <v>0</v>
      </c>
    </row>
    <row r="51" spans="1:15" outlineLevel="1" x14ac:dyDescent="0.2">
      <c r="A51" s="47">
        <v>28</v>
      </c>
      <c r="B51" s="48"/>
      <c r="C51" s="55"/>
      <c r="D51" s="56"/>
      <c r="E51" s="56"/>
      <c r="F51" s="20" t="str">
        <f t="shared" si="7"/>
        <v/>
      </c>
      <c r="G51" s="56"/>
      <c r="H51" s="56"/>
      <c r="I51" s="57">
        <v>0</v>
      </c>
      <c r="J51" s="58">
        <v>0</v>
      </c>
      <c r="K51" s="58">
        <v>0</v>
      </c>
      <c r="L51" s="58">
        <v>0</v>
      </c>
      <c r="M51" s="20" t="str">
        <f t="shared" si="4"/>
        <v/>
      </c>
      <c r="N51" s="21" t="str">
        <f t="shared" si="5"/>
        <v/>
      </c>
      <c r="O51" s="22">
        <f t="shared" si="6"/>
        <v>0</v>
      </c>
    </row>
    <row r="52" spans="1:15" outlineLevel="1" x14ac:dyDescent="0.2">
      <c r="A52" s="49">
        <v>29</v>
      </c>
      <c r="B52" s="60"/>
      <c r="C52" s="50"/>
      <c r="D52" s="51"/>
      <c r="E52" s="51"/>
      <c r="F52" s="52" t="str">
        <f t="shared" si="7"/>
        <v/>
      </c>
      <c r="G52" s="51"/>
      <c r="H52" s="51"/>
      <c r="I52" s="53">
        <v>0</v>
      </c>
      <c r="J52" s="54">
        <v>0</v>
      </c>
      <c r="K52" s="54">
        <v>0</v>
      </c>
      <c r="L52" s="54">
        <v>0</v>
      </c>
      <c r="M52" s="14" t="str">
        <f t="shared" si="4"/>
        <v/>
      </c>
      <c r="N52" s="15" t="str">
        <f t="shared" si="5"/>
        <v/>
      </c>
      <c r="O52" s="25">
        <f t="shared" si="6"/>
        <v>0</v>
      </c>
    </row>
    <row r="53" spans="1:15" ht="16" outlineLevel="1" thickBot="1" x14ac:dyDescent="0.25">
      <c r="A53" s="47">
        <v>30</v>
      </c>
      <c r="B53" s="48"/>
      <c r="C53" s="55"/>
      <c r="D53" s="56"/>
      <c r="E53" s="56"/>
      <c r="F53" s="20" t="str">
        <f t="shared" si="7"/>
        <v/>
      </c>
      <c r="G53" s="56"/>
      <c r="H53" s="56"/>
      <c r="I53" s="61">
        <v>0</v>
      </c>
      <c r="J53" s="62">
        <v>0</v>
      </c>
      <c r="K53" s="62">
        <v>0</v>
      </c>
      <c r="L53" s="62">
        <v>0</v>
      </c>
      <c r="M53" s="31" t="str">
        <f t="shared" si="4"/>
        <v/>
      </c>
      <c r="N53" s="32" t="str">
        <f t="shared" si="5"/>
        <v/>
      </c>
      <c r="O53" s="22">
        <f t="shared" si="6"/>
        <v>0</v>
      </c>
    </row>
    <row r="54" spans="1:15" ht="16.5" customHeight="1" thickTop="1" x14ac:dyDescent="0.2"/>
  </sheetData>
  <sheetProtection selectLockedCells="1"/>
  <dataConsolidate/>
  <conditionalFormatting sqref="I24:O53">
    <cfRule type="cellIs" dxfId="10" priority="22" operator="equal">
      <formula>0</formula>
    </cfRule>
    <cfRule type="cellIs" dxfId="9" priority="23" operator="lessThan">
      <formula>0.5</formula>
    </cfRule>
  </conditionalFormatting>
  <conditionalFormatting sqref="D12:D13">
    <cfRule type="cellIs" dxfId="8" priority="17" operator="equal">
      <formula>0</formula>
    </cfRule>
    <cfRule type="cellIs" dxfId="7" priority="18" operator="lessThan">
      <formula>0.5</formula>
    </cfRule>
  </conditionalFormatting>
  <conditionalFormatting sqref="D12:D13">
    <cfRule type="expression" dxfId="6" priority="16">
      <formula>(MM_sum/_xlnm.extract &gt; 85.5)</formula>
    </cfRule>
  </conditionalFormatting>
  <conditionalFormatting sqref="D15:D20">
    <cfRule type="cellIs" dxfId="5" priority="5" operator="equal">
      <formula>0</formula>
    </cfRule>
    <cfRule type="cellIs" dxfId="4" priority="6" operator="lessThan">
      <formula>0.5</formula>
    </cfRule>
  </conditionalFormatting>
  <conditionalFormatting sqref="D15:D20">
    <cfRule type="expression" dxfId="3" priority="4">
      <formula>(MM_sum/_xlnm.extract &gt; 85.5)</formula>
    </cfRule>
  </conditionalFormatting>
  <conditionalFormatting sqref="D14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4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3:P23 C24:E25 G24:L25 M24:O53 A1:A5 A23:H23 B21 D26:E30 F24:F53 S45:S46" xr:uid="{00000000-0002-0000-0000-000000000000}">
      <formula1>""""""</formula1>
    </dataValidation>
  </dataValidations>
  <pageMargins left="0.7" right="0.7" top="0.75" bottom="0.75" header="0.3" footer="0.3"/>
  <pageSetup scale="47" orientation="landscape" horizontalDpi="4294967295" verticalDpi="4294967295"/>
  <ignoredErrors>
    <ignoredError sqref="F24:F25 F42:F43 F46:F5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Outline</vt:lpstr>
      <vt:lpstr>Data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2020-10-05T19:51:39Z</dcterms:modified>
</cp:coreProperties>
</file>