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121_exp18_echospike/"/>
    </mc:Choice>
  </mc:AlternateContent>
  <xr:revisionPtr revIDLastSave="0" documentId="13_ncr:1_{F476E8E9-0F50-5A42-A915-AAAA5B6A38A7}" xr6:coauthVersionLast="45" xr6:coauthVersionMax="45" xr10:uidLastSave="{00000000-0000-0000-0000-000000000000}"/>
  <bookViews>
    <workbookView xWindow="7660" yWindow="460" windowWidth="15500" windowHeight="15540" xr2:uid="{9F3DE707-ED21-FB4D-92E0-89BA3164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49" i="1" l="1"/>
  <c r="E48" i="1"/>
  <c r="E40" i="1"/>
  <c r="E41" i="1" s="1"/>
  <c r="E37" i="1"/>
  <c r="L21" i="1" l="1"/>
  <c r="L20" i="1"/>
  <c r="L17" i="1"/>
  <c r="L16" i="1"/>
  <c r="L13" i="1"/>
  <c r="L12" i="1"/>
  <c r="H28" i="1"/>
  <c r="H29" i="1" s="1"/>
  <c r="H24" i="1"/>
  <c r="H23" i="1"/>
  <c r="D26" i="1"/>
  <c r="D25" i="1"/>
  <c r="D24" i="1"/>
  <c r="D23" i="1"/>
  <c r="H16" i="1" l="1"/>
  <c r="H12" i="1"/>
  <c r="H14" i="1" s="1"/>
  <c r="H17" i="1" s="1"/>
  <c r="H18" i="1" s="1"/>
  <c r="D15" i="1"/>
  <c r="D16" i="1" s="1"/>
  <c r="D12" i="1"/>
  <c r="D14" i="1" s="1"/>
  <c r="D17" i="1" s="1"/>
  <c r="D18" i="1" s="1"/>
  <c r="D19" i="1" s="1"/>
</calcChain>
</file>

<file path=xl/sharedStrings.xml><?xml version="1.0" encoding="utf-8"?>
<sst xmlns="http://schemas.openxmlformats.org/spreadsheetml/2006/main" count="145" uniqueCount="85">
  <si>
    <t>Source Plate</t>
  </si>
  <si>
    <t>Buffer</t>
  </si>
  <si>
    <t>DNA</t>
  </si>
  <si>
    <t>water</t>
  </si>
  <si>
    <t>ADP</t>
  </si>
  <si>
    <t>3PGA</t>
  </si>
  <si>
    <t>NAD</t>
  </si>
  <si>
    <t>Destination Plate</t>
  </si>
  <si>
    <t>E</t>
  </si>
  <si>
    <t>F</t>
  </si>
  <si>
    <t>G</t>
  </si>
  <si>
    <t>H</t>
  </si>
  <si>
    <t>PC</t>
  </si>
  <si>
    <t>NC</t>
  </si>
  <si>
    <t>25 MM ATP</t>
  </si>
  <si>
    <t>10 MM ATP</t>
  </si>
  <si>
    <t>EXTRACT</t>
  </si>
  <si>
    <t>ADP:ATP</t>
  </si>
  <si>
    <t>BUFFER</t>
  </si>
  <si>
    <t>ADD IN BEG</t>
  </si>
  <si>
    <t>ADD SPIKE</t>
  </si>
  <si>
    <t>Find Total Volumes</t>
  </si>
  <si>
    <t>uL / well</t>
  </si>
  <si>
    <t>nL/well</t>
  </si>
  <si>
    <t>wells w buffer</t>
  </si>
  <si>
    <t>add'l uL</t>
  </si>
  <si>
    <t>nL buffer</t>
  </si>
  <si>
    <t>add'l nL</t>
  </si>
  <si>
    <t>total nL</t>
  </si>
  <si>
    <t>total uL</t>
  </si>
  <si>
    <t>uL in 2 wells</t>
  </si>
  <si>
    <t>buffer</t>
  </si>
  <si>
    <t>uL/well</t>
  </si>
  <si>
    <t>nL / well</t>
  </si>
  <si>
    <t>wells w DNA</t>
  </si>
  <si>
    <t>nL DNA</t>
  </si>
  <si>
    <t>1 well</t>
  </si>
  <si>
    <t>Water</t>
  </si>
  <si>
    <t>ATP 25 mM</t>
  </si>
  <si>
    <t>ATP 10 mM</t>
  </si>
  <si>
    <t>1.45 uL in PC, 2.625 uL NC</t>
  </si>
  <si>
    <t>uL in 2 wells buffer</t>
  </si>
  <si>
    <t>1 well DNA</t>
  </si>
  <si>
    <t>uL for all PC</t>
  </si>
  <si>
    <t>uL for all NC</t>
  </si>
  <si>
    <t xml:space="preserve">total uL water in 1 well </t>
  </si>
  <si>
    <t>1.45 for each well with ATP</t>
  </si>
  <si>
    <t>25 mM ATP</t>
  </si>
  <si>
    <t>uL total</t>
  </si>
  <si>
    <t>uL total 25 mM ATP in 1 well</t>
  </si>
  <si>
    <t>10 mM ATP</t>
  </si>
  <si>
    <t>1.45 for each well</t>
  </si>
  <si>
    <t xml:space="preserve">uL total 10 mM ATP </t>
  </si>
  <si>
    <t>1.45 for each</t>
  </si>
  <si>
    <t>uL</t>
  </si>
  <si>
    <t>uL ADP</t>
  </si>
  <si>
    <t>each</t>
  </si>
  <si>
    <t>uL total 3PGA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</si>
  <si>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</si>
  <si>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</si>
  <si>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</si>
  <si>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</si>
  <si>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</si>
  <si>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</si>
  <si>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</si>
  <si>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</si>
  <si>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</si>
  <si>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ADD IN SPECIAL MM TO NC</t>
  </si>
  <si>
    <t>THEN PIPETTE EXTRACT TO EACH WELL</t>
  </si>
  <si>
    <t>3pga</t>
  </si>
  <si>
    <t>nad</t>
  </si>
  <si>
    <t>current conc</t>
  </si>
  <si>
    <t>desired conc</t>
  </si>
  <si>
    <t>desired vol</t>
  </si>
  <si>
    <t>dessired conc</t>
  </si>
  <si>
    <t>vol needed</t>
  </si>
  <si>
    <t>mM</t>
  </si>
  <si>
    <t xml:space="preserve">M </t>
  </si>
  <si>
    <t>c1</t>
  </si>
  <si>
    <t>c2</t>
  </si>
  <si>
    <t>v2</t>
  </si>
  <si>
    <t>vol water</t>
  </si>
  <si>
    <t>done</t>
  </si>
  <si>
    <t>PC (too much dna0</t>
  </si>
  <si>
    <t>SPIKE IN EXTRACT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</si>
</sst>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F165-4814-044E-A89F-C5562128358D}">
  <dimension ref="A2:Q49"/>
  <sheetViews>
    <sheetView tabSelected="1" workbookViewId="0">
      <selection activeCell="C5" sqref="C5"/>
    </sheetView>
  </sheetViews>
  <sheetFormatPr baseColWidth="10" defaultRowHeight="16" x14ac:dyDescent="0.2"/>
  <sheetData>
    <row r="2" spans="1:17" x14ac:dyDescent="0.2">
      <c r="A2" t="s">
        <v>0</v>
      </c>
      <c r="C2" t="s">
        <v>7</v>
      </c>
    </row>
    <row r="3" spans="1:17" x14ac:dyDescent="0.2">
      <c r="A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</row>
    <row r="4" spans="1:17" x14ac:dyDescent="0.2">
      <c r="A4" t="s">
        <v>2</v>
      </c>
      <c r="C4" t="s">
        <v>8</v>
      </c>
      <c r="D4" s="1" t="s">
        <v>83</v>
      </c>
      <c r="E4" s="1" t="s">
        <v>12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15</v>
      </c>
      <c r="K4" s="1"/>
      <c r="L4" t="s">
        <v>19</v>
      </c>
    </row>
    <row r="5" spans="1:17" x14ac:dyDescent="0.2">
      <c r="A5" t="s">
        <v>38</v>
      </c>
      <c r="C5" t="s">
        <v>9</v>
      </c>
      <c r="D5" s="1" t="s">
        <v>5</v>
      </c>
      <c r="E5" s="1" t="s">
        <v>2</v>
      </c>
      <c r="F5" s="1" t="s">
        <v>16</v>
      </c>
      <c r="G5" s="1" t="s">
        <v>6</v>
      </c>
      <c r="H5" s="1" t="s">
        <v>4</v>
      </c>
      <c r="I5" s="1" t="s">
        <v>17</v>
      </c>
      <c r="J5" s="1" t="s">
        <v>17</v>
      </c>
      <c r="K5" s="1" t="s">
        <v>18</v>
      </c>
    </row>
    <row r="6" spans="1:17" x14ac:dyDescent="0.2">
      <c r="A6" t="s">
        <v>39</v>
      </c>
      <c r="C6" t="s">
        <v>10</v>
      </c>
      <c r="D6" s="2" t="s">
        <v>12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14</v>
      </c>
      <c r="J6" s="2" t="s">
        <v>15</v>
      </c>
      <c r="K6" s="2" t="s">
        <v>15</v>
      </c>
    </row>
    <row r="7" spans="1:17" x14ac:dyDescent="0.2">
      <c r="A7" t="s">
        <v>3</v>
      </c>
      <c r="C7" t="s">
        <v>11</v>
      </c>
      <c r="D7" s="2" t="s">
        <v>5</v>
      </c>
      <c r="E7" s="2" t="s">
        <v>2</v>
      </c>
      <c r="F7" s="2" t="s">
        <v>16</v>
      </c>
      <c r="G7" s="2" t="s">
        <v>6</v>
      </c>
      <c r="H7" s="2" t="s">
        <v>4</v>
      </c>
      <c r="I7" s="2" t="s">
        <v>17</v>
      </c>
      <c r="J7" s="2" t="s">
        <v>17</v>
      </c>
      <c r="K7" s="2" t="s">
        <v>18</v>
      </c>
      <c r="L7" t="s">
        <v>20</v>
      </c>
    </row>
    <row r="8" spans="1:17" x14ac:dyDescent="0.2">
      <c r="A8" t="s">
        <v>4</v>
      </c>
      <c r="D8">
        <f>3.5*29</f>
        <v>101.5</v>
      </c>
    </row>
    <row r="9" spans="1:17" x14ac:dyDescent="0.2">
      <c r="A9" t="s">
        <v>5</v>
      </c>
    </row>
    <row r="10" spans="1:17" x14ac:dyDescent="0.2">
      <c r="A10" t="s">
        <v>6</v>
      </c>
      <c r="C10" t="s">
        <v>21</v>
      </c>
    </row>
    <row r="11" spans="1:17" x14ac:dyDescent="0.2">
      <c r="C11" s="4" t="s">
        <v>1</v>
      </c>
      <c r="D11">
        <v>4.3</v>
      </c>
      <c r="E11" t="s">
        <v>22</v>
      </c>
      <c r="G11" s="4" t="s">
        <v>2</v>
      </c>
      <c r="H11">
        <v>1.17</v>
      </c>
      <c r="I11" t="s">
        <v>32</v>
      </c>
      <c r="J11" s="3"/>
      <c r="K11" s="7" t="s">
        <v>4</v>
      </c>
      <c r="L11" s="3" t="s">
        <v>53</v>
      </c>
      <c r="M11" s="3"/>
      <c r="N11" s="3"/>
      <c r="O11" s="3"/>
      <c r="P11" s="3"/>
      <c r="Q11" s="3"/>
    </row>
    <row r="12" spans="1:17" x14ac:dyDescent="0.2">
      <c r="C12" t="s">
        <v>58</v>
      </c>
      <c r="D12">
        <f>D11*1000</f>
        <v>4300</v>
      </c>
      <c r="E12" t="s">
        <v>23</v>
      </c>
      <c r="G12" t="s">
        <v>60</v>
      </c>
      <c r="H12">
        <f>H11*1000</f>
        <v>1170</v>
      </c>
      <c r="I12" t="s">
        <v>33</v>
      </c>
      <c r="K12" t="s">
        <v>64</v>
      </c>
      <c r="L12">
        <f>1.45*6</f>
        <v>8.6999999999999993</v>
      </c>
      <c r="M12" t="s">
        <v>54</v>
      </c>
    </row>
    <row r="13" spans="1:17" x14ac:dyDescent="0.2">
      <c r="C13" t="s">
        <v>59</v>
      </c>
      <c r="D13">
        <v>27</v>
      </c>
      <c r="E13" t="s">
        <v>24</v>
      </c>
      <c r="H13">
        <v>27</v>
      </c>
      <c r="I13" t="s">
        <v>34</v>
      </c>
      <c r="K13" t="s">
        <v>82</v>
      </c>
      <c r="L13" s="5">
        <f>L12+15</f>
        <v>23.7</v>
      </c>
      <c r="M13" s="5" t="s">
        <v>55</v>
      </c>
    </row>
    <row r="14" spans="1:17" x14ac:dyDescent="0.2">
      <c r="D14">
        <f>D13*D12</f>
        <v>116100</v>
      </c>
      <c r="E14" t="s">
        <v>26</v>
      </c>
      <c r="H14">
        <f>H12*H13</f>
        <v>31590</v>
      </c>
      <c r="I14" t="s">
        <v>35</v>
      </c>
    </row>
    <row r="15" spans="1:17" x14ac:dyDescent="0.2">
      <c r="D15">
        <f>1.45*2</f>
        <v>2.9</v>
      </c>
      <c r="E15" t="s">
        <v>25</v>
      </c>
      <c r="H15">
        <v>2.9</v>
      </c>
      <c r="I15" t="s">
        <v>25</v>
      </c>
      <c r="K15" s="4" t="s">
        <v>5</v>
      </c>
      <c r="L15" s="6">
        <v>1.45</v>
      </c>
      <c r="M15" t="s">
        <v>56</v>
      </c>
    </row>
    <row r="16" spans="1:17" x14ac:dyDescent="0.2">
      <c r="D16">
        <f>D15*1000</f>
        <v>2900</v>
      </c>
      <c r="E16" t="s">
        <v>27</v>
      </c>
      <c r="H16">
        <f>H15*1000</f>
        <v>2900</v>
      </c>
      <c r="I16" t="s">
        <v>27</v>
      </c>
      <c r="K16" t="s">
        <v>65</v>
      </c>
      <c r="L16">
        <f>L15*2</f>
        <v>2.9</v>
      </c>
      <c r="M16" t="s">
        <v>54</v>
      </c>
    </row>
    <row r="17" spans="3:13" x14ac:dyDescent="0.2">
      <c r="D17">
        <f>D14+D16</f>
        <v>119000</v>
      </c>
      <c r="E17" t="s">
        <v>28</v>
      </c>
      <c r="H17">
        <f>H14+H16</f>
        <v>34490</v>
      </c>
      <c r="I17" t="s">
        <v>28</v>
      </c>
      <c r="L17" s="5">
        <f>L16+15</f>
        <v>17.899999999999999</v>
      </c>
      <c r="M17" s="5" t="s">
        <v>57</v>
      </c>
    </row>
    <row r="18" spans="3:13" x14ac:dyDescent="0.2">
      <c r="D18">
        <f>D17/1000</f>
        <v>119</v>
      </c>
      <c r="E18" t="s">
        <v>29</v>
      </c>
      <c r="H18" s="3">
        <f>H17/1000</f>
        <v>34.49</v>
      </c>
      <c r="I18" s="3" t="s">
        <v>29</v>
      </c>
      <c r="J18" t="s">
        <v>36</v>
      </c>
    </row>
    <row r="19" spans="3:13" x14ac:dyDescent="0.2">
      <c r="D19" s="3">
        <f>D18/2</f>
        <v>59.5</v>
      </c>
      <c r="E19" s="3" t="s">
        <v>30</v>
      </c>
      <c r="F19" t="s">
        <v>31</v>
      </c>
      <c r="G19" t="s">
        <v>82</v>
      </c>
      <c r="H19" s="5">
        <v>40</v>
      </c>
      <c r="I19" s="5" t="s">
        <v>29</v>
      </c>
      <c r="J19" s="5" t="s">
        <v>42</v>
      </c>
      <c r="K19" s="4" t="s">
        <v>6</v>
      </c>
      <c r="L19">
        <v>1.45</v>
      </c>
      <c r="M19" s="5" t="s">
        <v>56</v>
      </c>
    </row>
    <row r="20" spans="3:13" x14ac:dyDescent="0.2">
      <c r="C20" t="s">
        <v>82</v>
      </c>
      <c r="D20" s="5">
        <v>71.25</v>
      </c>
      <c r="E20" s="5" t="s">
        <v>41</v>
      </c>
      <c r="F20" s="5"/>
      <c r="K20" t="s">
        <v>66</v>
      </c>
      <c r="L20">
        <f>L19*2</f>
        <v>2.9</v>
      </c>
      <c r="M20" t="s">
        <v>54</v>
      </c>
    </row>
    <row r="21" spans="3:13" x14ac:dyDescent="0.2">
      <c r="K21" t="s">
        <v>82</v>
      </c>
      <c r="L21" s="5">
        <f>L20+15</f>
        <v>17.899999999999999</v>
      </c>
      <c r="M21" s="5" t="s">
        <v>57</v>
      </c>
    </row>
    <row r="22" spans="3:13" x14ac:dyDescent="0.2">
      <c r="C22" s="4" t="s">
        <v>37</v>
      </c>
      <c r="D22" s="6" t="s">
        <v>40</v>
      </c>
      <c r="G22" s="4" t="s">
        <v>47</v>
      </c>
      <c r="H22" s="6" t="s">
        <v>46</v>
      </c>
    </row>
    <row r="23" spans="3:13" x14ac:dyDescent="0.2">
      <c r="C23" t="s">
        <v>61</v>
      </c>
      <c r="D23">
        <f>1.45*4</f>
        <v>5.8</v>
      </c>
      <c r="E23" t="s">
        <v>43</v>
      </c>
      <c r="G23" t="s">
        <v>62</v>
      </c>
      <c r="H23">
        <f>1.45*4</f>
        <v>5.8</v>
      </c>
      <c r="I23" t="s">
        <v>48</v>
      </c>
    </row>
    <row r="24" spans="3:13" x14ac:dyDescent="0.2">
      <c r="D24">
        <f>2.625*4</f>
        <v>10.5</v>
      </c>
      <c r="E24" t="s">
        <v>44</v>
      </c>
      <c r="G24" t="s">
        <v>82</v>
      </c>
      <c r="H24" s="5">
        <f>H23+15</f>
        <v>20.8</v>
      </c>
      <c r="I24" s="5" t="s">
        <v>49</v>
      </c>
      <c r="J24" s="5"/>
    </row>
    <row r="25" spans="3:13" x14ac:dyDescent="0.2">
      <c r="D25">
        <f>D23+D24</f>
        <v>16.3</v>
      </c>
      <c r="E25" t="s">
        <v>29</v>
      </c>
    </row>
    <row r="26" spans="3:13" x14ac:dyDescent="0.2">
      <c r="C26" t="s">
        <v>82</v>
      </c>
      <c r="D26" s="5">
        <f>D25+15</f>
        <v>31.3</v>
      </c>
      <c r="E26" s="5" t="s">
        <v>45</v>
      </c>
      <c r="F26" s="5"/>
    </row>
    <row r="27" spans="3:13" x14ac:dyDescent="0.2">
      <c r="G27" s="4" t="s">
        <v>50</v>
      </c>
      <c r="H27" s="6" t="s">
        <v>51</v>
      </c>
    </row>
    <row r="28" spans="3:13" x14ac:dyDescent="0.2">
      <c r="G28" t="s">
        <v>63</v>
      </c>
      <c r="H28">
        <f>1.45*7</f>
        <v>10.15</v>
      </c>
      <c r="I28" t="s">
        <v>48</v>
      </c>
    </row>
    <row r="29" spans="3:13" x14ac:dyDescent="0.2">
      <c r="G29" t="s">
        <v>82</v>
      </c>
      <c r="H29" s="5">
        <f>H28+15</f>
        <v>25.15</v>
      </c>
      <c r="I29" s="5" t="s">
        <v>52</v>
      </c>
      <c r="J29" s="5"/>
    </row>
    <row r="31" spans="3:13" x14ac:dyDescent="0.2">
      <c r="I31" t="s">
        <v>84</v>
      </c>
    </row>
    <row r="32" spans="3:13" x14ac:dyDescent="0.2">
      <c r="C32" t="s">
        <v>67</v>
      </c>
      <c r="F32" t="s">
        <v>82</v>
      </c>
    </row>
    <row r="33" spans="3:7" x14ac:dyDescent="0.2">
      <c r="C33" t="s">
        <v>68</v>
      </c>
    </row>
    <row r="36" spans="3:7" x14ac:dyDescent="0.2">
      <c r="C36" t="s">
        <v>69</v>
      </c>
      <c r="D36" t="s">
        <v>71</v>
      </c>
      <c r="E36">
        <v>1.4</v>
      </c>
      <c r="F36" t="s">
        <v>77</v>
      </c>
    </row>
    <row r="37" spans="3:7" x14ac:dyDescent="0.2">
      <c r="D37" t="s">
        <v>71</v>
      </c>
      <c r="E37">
        <f>E36*1000</f>
        <v>1400</v>
      </c>
      <c r="F37" t="s">
        <v>76</v>
      </c>
      <c r="G37" t="s">
        <v>78</v>
      </c>
    </row>
    <row r="38" spans="3:7" x14ac:dyDescent="0.2">
      <c r="D38" t="s">
        <v>72</v>
      </c>
      <c r="E38">
        <v>420</v>
      </c>
      <c r="F38" t="s">
        <v>76</v>
      </c>
      <c r="G38" t="s">
        <v>79</v>
      </c>
    </row>
    <row r="39" spans="3:7" x14ac:dyDescent="0.2">
      <c r="D39" t="s">
        <v>73</v>
      </c>
      <c r="E39">
        <v>300</v>
      </c>
      <c r="F39" t="s">
        <v>54</v>
      </c>
      <c r="G39" t="s">
        <v>80</v>
      </c>
    </row>
    <row r="40" spans="3:7" x14ac:dyDescent="0.2">
      <c r="D40" t="s">
        <v>75</v>
      </c>
      <c r="E40">
        <f>E38*E39/E37</f>
        <v>90</v>
      </c>
      <c r="F40" t="s">
        <v>54</v>
      </c>
    </row>
    <row r="41" spans="3:7" x14ac:dyDescent="0.2">
      <c r="D41" t="s">
        <v>81</v>
      </c>
      <c r="E41">
        <f>E39-E40</f>
        <v>210</v>
      </c>
      <c r="F41" t="s">
        <v>54</v>
      </c>
    </row>
    <row r="45" spans="3:7" x14ac:dyDescent="0.2">
      <c r="C45" t="s">
        <v>70</v>
      </c>
      <c r="D45" t="s">
        <v>71</v>
      </c>
      <c r="E45">
        <v>175</v>
      </c>
      <c r="F45" t="s">
        <v>76</v>
      </c>
    </row>
    <row r="46" spans="3:7" x14ac:dyDescent="0.2">
      <c r="D46" t="s">
        <v>74</v>
      </c>
      <c r="E46">
        <v>0.3</v>
      </c>
      <c r="F46" t="s">
        <v>76</v>
      </c>
    </row>
    <row r="47" spans="3:7" x14ac:dyDescent="0.2">
      <c r="D47" t="s">
        <v>73</v>
      </c>
      <c r="E47">
        <v>150</v>
      </c>
      <c r="F47" t="s">
        <v>54</v>
      </c>
    </row>
    <row r="48" spans="3:7" x14ac:dyDescent="0.2">
      <c r="D48" t="s">
        <v>75</v>
      </c>
      <c r="E48">
        <f>E46*E47/E45</f>
        <v>0.25714285714285712</v>
      </c>
      <c r="F48" t="s">
        <v>54</v>
      </c>
    </row>
    <row r="49" spans="4:6" x14ac:dyDescent="0.2">
      <c r="D49" t="s">
        <v>81</v>
      </c>
      <c r="E49">
        <f>E47-E48</f>
        <v>149.74285714285713</v>
      </c>
      <c r="F49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2020-11-21T19:01:04Z</dcterms:created>
  <dcterms:modified xsi:type="dcterms:W3CDTF">2020-11-22T04:29:01Z</dcterms:modified>
</cp:coreProperties>
</file>