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/Users/ankitaroychoudhury/git/ug_murray/data/"/>
    </mc:Choice>
  </mc:AlternateContent>
  <xr:revisionPtr revIDLastSave="0" documentId="13_ncr:1_{EA8E4851-B054-E043-B870-380D6459709D}" xr6:coauthVersionLast="45" xr6:coauthVersionMax="45" xr10:uidLastSave="{00000000-0000-0000-0000-000000000000}"/>
  <bookViews>
    <workbookView xWindow="33340" yWindow="-460" windowWidth="17120" windowHeight="17660" activeTab="3" xr2:uid="{00000000-000D-0000-FFFF-FFFF00000000}"/>
  </bookViews>
  <sheets>
    <sheet name="Outline" sheetId="2" r:id="rId1"/>
    <sheet name="Sheet1" sheetId="6" r:id="rId2"/>
    <sheet name="gfp61" sheetId="4" r:id="rId3"/>
    <sheet name="IDs" sheetId="5" r:id="rId4"/>
  </sheets>
  <definedNames>
    <definedName name="_xlnm.extract">Outline!$I$16</definedName>
    <definedName name="MM_sum" localSheetId="0">SUM(Outline!$D$12:$D$20)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2" i="2" l="1"/>
  <c r="F29" i="2" l="1"/>
  <c r="M29" i="2"/>
  <c r="F28" i="2"/>
  <c r="M28" i="2"/>
  <c r="I15" i="2" l="1"/>
  <c r="M33" i="2"/>
  <c r="F33" i="2"/>
  <c r="M35" i="2"/>
  <c r="M34" i="2"/>
  <c r="F26" i="2"/>
  <c r="F27" i="2"/>
  <c r="F30" i="2"/>
  <c r="F32" i="2"/>
  <c r="F40" i="2"/>
  <c r="F41" i="2"/>
  <c r="M26" i="2"/>
  <c r="C13" i="2"/>
  <c r="C12" i="2" s="1"/>
  <c r="M27" i="2"/>
  <c r="M30" i="2"/>
  <c r="M31" i="2"/>
  <c r="M32" i="2"/>
  <c r="M36" i="2"/>
  <c r="M37" i="2"/>
  <c r="M38" i="2"/>
  <c r="F42" i="2"/>
  <c r="M25" i="2"/>
  <c r="F25" i="2"/>
  <c r="F24" i="2"/>
  <c r="F43" i="2"/>
  <c r="F44" i="2"/>
  <c r="F45" i="2"/>
  <c r="F46" i="2"/>
  <c r="F47" i="2"/>
  <c r="F48" i="2"/>
  <c r="F49" i="2"/>
  <c r="F50" i="2"/>
  <c r="F51" i="2"/>
  <c r="F52" i="2"/>
  <c r="F53" i="2"/>
  <c r="F54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I17" i="2"/>
  <c r="I16" i="2" l="1"/>
  <c r="D12" i="2" l="1"/>
  <c r="D13" i="2"/>
  <c r="D14" i="2"/>
  <c r="O27" i="2" s="1"/>
  <c r="N27" i="2" s="1"/>
  <c r="O29" i="2" l="1"/>
  <c r="N29" i="2" s="1"/>
  <c r="O30" i="2"/>
  <c r="N30" i="2" s="1"/>
  <c r="O28" i="2"/>
  <c r="N28" i="2" s="1"/>
  <c r="O25" i="2"/>
  <c r="N25" i="2" s="1"/>
  <c r="O24" i="2"/>
  <c r="N24" i="2" s="1"/>
  <c r="O46" i="2"/>
  <c r="N46" i="2" s="1"/>
  <c r="O44" i="2"/>
  <c r="N44" i="2" s="1"/>
  <c r="O31" i="2"/>
  <c r="N31" i="2" s="1"/>
  <c r="O36" i="2"/>
  <c r="N36" i="2" s="1"/>
  <c r="O35" i="2"/>
  <c r="N35" i="2" s="1"/>
  <c r="O47" i="2"/>
  <c r="N47" i="2" s="1"/>
  <c r="O26" i="2"/>
  <c r="N26" i="2" s="1"/>
  <c r="O33" i="2"/>
  <c r="N33" i="2" s="1"/>
  <c r="P33" i="2" s="1"/>
  <c r="O50" i="2"/>
  <c r="N50" i="2" s="1"/>
  <c r="O32" i="2"/>
  <c r="N32" i="2" s="1"/>
  <c r="O41" i="2"/>
  <c r="N41" i="2" s="1"/>
  <c r="O34" i="2"/>
  <c r="N34" i="2" s="1"/>
  <c r="O49" i="2"/>
  <c r="N49" i="2" s="1"/>
  <c r="O40" i="2"/>
  <c r="N40" i="2" s="1"/>
  <c r="O39" i="2"/>
  <c r="N39" i="2" s="1"/>
  <c r="O38" i="2"/>
  <c r="N38" i="2" s="1"/>
  <c r="O37" i="2"/>
  <c r="N37" i="2" s="1"/>
  <c r="O43" i="2"/>
  <c r="N43" i="2" s="1"/>
  <c r="O42" i="2"/>
  <c r="N42" i="2" s="1"/>
  <c r="O54" i="2"/>
  <c r="N54" i="2" s="1"/>
  <c r="O48" i="2"/>
  <c r="N48" i="2" s="1"/>
  <c r="O53" i="2"/>
  <c r="N53" i="2" s="1"/>
  <c r="O45" i="2"/>
  <c r="N45" i="2" s="1"/>
  <c r="O51" i="2"/>
  <c r="N51" i="2" s="1"/>
  <c r="O52" i="2"/>
  <c r="N52" i="2" s="1"/>
</calcChain>
</file>

<file path=xl/sharedStrings.xml><?xml version="1.0" encoding="utf-8"?>
<sst xmlns="http://schemas.openxmlformats.org/spreadsheetml/2006/main" count="87" uniqueCount="71">
  <si>
    <t>Ingredient</t>
  </si>
  <si>
    <t>Name</t>
  </si>
  <si>
    <t>Length (bp)</t>
  </si>
  <si>
    <t>ID</t>
  </si>
  <si>
    <t>Water (uL)</t>
  </si>
  <si>
    <t>DNA (uL)</t>
  </si>
  <si>
    <t>General Data</t>
  </si>
  <si>
    <t>Instructions</t>
  </si>
  <si>
    <t>DNA Preparation</t>
  </si>
  <si>
    <t>MM to add (uL)</t>
  </si>
  <si>
    <t>() (uL)</t>
  </si>
  <si>
    <t>Purpose (&lt;10 words)</t>
  </si>
  <si>
    <t>Circuit Information</t>
  </si>
  <si>
    <t>Plate Loc.</t>
  </si>
  <si>
    <t>Master Mix (uL)</t>
  </si>
  <si>
    <t>Notes</t>
  </si>
  <si>
    <t>Date and Time of Run</t>
  </si>
  <si>
    <t>Master Mix Preparation</t>
  </si>
  <si>
    <t xml:space="preserve"> +1 (unlabeled 0.2mL tube)</t>
  </si>
  <si>
    <t># Rxns</t>
  </si>
  <si>
    <t>Tubes to Thaw</t>
  </si>
  <si>
    <t>Int. Pos. Control (+1)</t>
  </si>
  <si>
    <t>Int. Neg. Control</t>
  </si>
  <si>
    <t>[Final]/rxn (nM)</t>
  </si>
  <si>
    <t>[Stock] (ng/uL)</t>
  </si>
  <si>
    <t>[Stock] (nM)</t>
  </si>
  <si>
    <t>Repeats</t>
  </si>
  <si>
    <t>Final*</t>
  </si>
  <si>
    <t>Stock*</t>
  </si>
  <si>
    <t>*Input as ratio</t>
  </si>
  <si>
    <t>BX.X (buffer)</t>
  </si>
  <si>
    <t>EX (extract)</t>
  </si>
  <si>
    <t>BX.X</t>
  </si>
  <si>
    <t>EX</t>
  </si>
  <si>
    <r>
      <t>See Accompanying JoVE Video Protocol and PDF  (Sun Z.</t>
    </r>
    <r>
      <rPr>
        <b/>
        <i/>
        <sz val="11"/>
        <color theme="1"/>
        <rFont val="Calibri"/>
        <family val="2"/>
        <scheme val="minor"/>
      </rPr>
      <t xml:space="preserve"> et al. J. Vis. Exp.</t>
    </r>
    <r>
      <rPr>
        <b/>
        <sz val="11"/>
        <color theme="1"/>
        <rFont val="Calibri"/>
        <family val="2"/>
        <scheme val="minor"/>
      </rPr>
      <t xml:space="preserve"> 2013)</t>
    </r>
  </si>
  <si>
    <t>(LacI) (uL)</t>
  </si>
  <si>
    <t>(GFP) (uL)</t>
  </si>
  <si>
    <t>Will be using BL21DE3 extract ()</t>
  </si>
  <si>
    <t>aHL 1X</t>
  </si>
  <si>
    <t>uL</t>
  </si>
  <si>
    <t>Outside</t>
  </si>
  <si>
    <t>Total outside vol=</t>
  </si>
  <si>
    <t>H2O</t>
  </si>
  <si>
    <t>Zoila</t>
  </si>
  <si>
    <t>aHL outside expression</t>
  </si>
  <si>
    <t>aHL+mScar</t>
  </si>
  <si>
    <t>sfGFP-MsbA</t>
  </si>
  <si>
    <t>MsbA-sfGFP</t>
  </si>
  <si>
    <t>pET-sfGFP</t>
  </si>
  <si>
    <t>neg</t>
  </si>
  <si>
    <t>Time</t>
  </si>
  <si>
    <t>T° sfGFP:485,515</t>
  </si>
  <si>
    <t>G19</t>
  </si>
  <si>
    <t>G20</t>
  </si>
  <si>
    <t>G21</t>
  </si>
  <si>
    <t>G22</t>
  </si>
  <si>
    <t>G23</t>
  </si>
  <si>
    <t>G24</t>
  </si>
  <si>
    <t>H24</t>
  </si>
  <si>
    <t>mScar**</t>
  </si>
  <si>
    <t>Wells</t>
  </si>
  <si>
    <t>DNA</t>
  </si>
  <si>
    <t>Conc</t>
  </si>
  <si>
    <t>none</t>
  </si>
  <si>
    <t>mScar</t>
  </si>
  <si>
    <t>sfGFP</t>
  </si>
  <si>
    <t>aHL</t>
  </si>
  <si>
    <t>Flor</t>
  </si>
  <si>
    <t>rfp</t>
  </si>
  <si>
    <t>gfp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</si>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</sst>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indexed="64"/>
      </patternFill>
    </fill>
  </fills>
  <borders count="21">
    <border>
      <left/>
      <right/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9" fillId="0" borderId="0"/>
  </cellStyleXfs>
  <cellXfs count="99">
    <xf numFmtId="0" fontId="0" fillId="0" borderId="0" xfId="0"/>
    <xf numFmtId="0" fontId="2" fillId="0" borderId="0" xfId="0" applyFont="1" applyProtection="1"/>
    <xf numFmtId="0" fontId="0" fillId="0" borderId="0" xfId="0" applyNumberForma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2" fontId="0" fillId="4" borderId="0" xfId="0" applyNumberFormat="1" applyFill="1" applyProtection="1"/>
    <xf numFmtId="0" fontId="0" fillId="6" borderId="0" xfId="0" applyFill="1" applyAlignment="1" applyProtection="1">
      <alignment wrapText="1"/>
    </xf>
    <xf numFmtId="0" fontId="3" fillId="5" borderId="0" xfId="0" applyNumberFormat="1" applyFont="1" applyFill="1" applyProtection="1"/>
    <xf numFmtId="0" fontId="1" fillId="0" borderId="0" xfId="0" applyFont="1" applyAlignment="1" applyProtection="1">
      <alignment horizontal="right"/>
    </xf>
    <xf numFmtId="0" fontId="1" fillId="0" borderId="0" xfId="0" applyFont="1" applyAlignment="1" applyProtection="1">
      <alignment horizontal="right" wrapText="1"/>
    </xf>
    <xf numFmtId="0" fontId="1" fillId="0" borderId="0" xfId="0" applyFont="1" applyAlignment="1" applyProtection="1">
      <alignment horizontal="center" wrapText="1"/>
    </xf>
    <xf numFmtId="0" fontId="1" fillId="0" borderId="0" xfId="0" applyNumberFormat="1" applyFont="1" applyAlignment="1" applyProtection="1">
      <alignment horizontal="center" wrapText="1"/>
    </xf>
    <xf numFmtId="0" fontId="0" fillId="6" borderId="6" xfId="0" applyFont="1" applyFill="1" applyBorder="1" applyAlignment="1" applyProtection="1">
      <alignment horizontal="right"/>
    </xf>
    <xf numFmtId="0" fontId="0" fillId="6" borderId="6" xfId="0" applyFill="1" applyBorder="1" applyAlignment="1" applyProtection="1">
      <alignment horizontal="right"/>
    </xf>
    <xf numFmtId="2" fontId="0" fillId="6" borderId="6" xfId="0" applyNumberFormat="1" applyFill="1" applyBorder="1" applyAlignment="1" applyProtection="1">
      <alignment horizontal="right"/>
    </xf>
    <xf numFmtId="2" fontId="0" fillId="6" borderId="7" xfId="0" applyNumberFormat="1" applyFill="1" applyBorder="1" applyAlignment="1" applyProtection="1">
      <alignment horizontal="right"/>
    </xf>
    <xf numFmtId="0" fontId="0" fillId="6" borderId="3" xfId="0" applyFill="1" applyBorder="1" applyAlignment="1" applyProtection="1">
      <alignment horizontal="right"/>
    </xf>
    <xf numFmtId="0" fontId="0" fillId="6" borderId="3" xfId="0" applyFont="1" applyFill="1" applyBorder="1" applyAlignment="1" applyProtection="1">
      <alignment horizontal="right"/>
    </xf>
    <xf numFmtId="2" fontId="0" fillId="6" borderId="3" xfId="0" applyNumberFormat="1" applyFill="1" applyBorder="1" applyAlignment="1" applyProtection="1">
      <alignment horizontal="right"/>
    </xf>
    <xf numFmtId="2" fontId="0" fillId="6" borderId="5" xfId="0" applyNumberFormat="1" applyFill="1" applyBorder="1" applyAlignment="1" applyProtection="1">
      <alignment horizontal="right"/>
    </xf>
    <xf numFmtId="2" fontId="0" fillId="4" borderId="9" xfId="0" applyNumberFormat="1" applyFill="1" applyBorder="1" applyAlignment="1" applyProtection="1">
      <alignment horizontal="right"/>
    </xf>
    <xf numFmtId="2" fontId="0" fillId="6" borderId="0" xfId="0" applyNumberFormat="1" applyFill="1" applyBorder="1" applyAlignment="1" applyProtection="1">
      <alignment horizontal="right"/>
    </xf>
    <xf numFmtId="2" fontId="0" fillId="6" borderId="2" xfId="0" applyNumberFormat="1" applyFill="1" applyBorder="1" applyAlignment="1" applyProtection="1">
      <alignment horizontal="right"/>
    </xf>
    <xf numFmtId="2" fontId="0" fillId="4" borderId="10" xfId="0" applyNumberFormat="1" applyFill="1" applyBorder="1" applyAlignment="1" applyProtection="1">
      <alignment horizontal="right"/>
    </xf>
    <xf numFmtId="0" fontId="0" fillId="6" borderId="6" xfId="0" applyFont="1" applyFill="1" applyBorder="1" applyAlignment="1" applyProtection="1"/>
    <xf numFmtId="0" fontId="0" fillId="6" borderId="3" xfId="0" applyFill="1" applyBorder="1" applyAlignment="1" applyProtection="1"/>
    <xf numFmtId="2" fontId="0" fillId="6" borderId="18" xfId="0" applyNumberFormat="1" applyFill="1" applyBorder="1" applyAlignment="1" applyProtection="1">
      <alignment horizontal="right"/>
    </xf>
    <xf numFmtId="2" fontId="0" fillId="6" borderId="19" xfId="0" applyNumberFormat="1" applyFill="1" applyBorder="1" applyAlignment="1" applyProtection="1">
      <alignment horizontal="right"/>
    </xf>
    <xf numFmtId="0" fontId="0" fillId="6" borderId="0" xfId="0" applyFill="1" applyProtection="1"/>
    <xf numFmtId="0" fontId="1" fillId="0" borderId="0" xfId="0" applyFont="1" applyProtection="1"/>
    <xf numFmtId="0" fontId="1" fillId="0" borderId="0" xfId="0" applyFont="1" applyAlignment="1" applyProtection="1"/>
    <xf numFmtId="0" fontId="0" fillId="0" borderId="0" xfId="0" applyAlignment="1" applyProtection="1">
      <alignment wrapText="1"/>
    </xf>
    <xf numFmtId="0" fontId="1" fillId="0" borderId="0" xfId="0" applyFont="1" applyAlignment="1" applyProtection="1">
      <alignment wrapText="1"/>
    </xf>
    <xf numFmtId="0" fontId="1" fillId="0" borderId="0" xfId="0" applyNumberFormat="1" applyFont="1" applyProtection="1"/>
    <xf numFmtId="0" fontId="0" fillId="3" borderId="0" xfId="0" applyFill="1" applyProtection="1"/>
    <xf numFmtId="0" fontId="0" fillId="3" borderId="0" xfId="0" applyNumberFormat="1" applyFill="1" applyProtection="1"/>
    <xf numFmtId="0" fontId="0" fillId="0" borderId="0" xfId="0" applyNumberFormat="1" applyFill="1" applyProtection="1"/>
    <xf numFmtId="0" fontId="0" fillId="0" borderId="0" xfId="0" applyFill="1" applyProtection="1"/>
    <xf numFmtId="0" fontId="1" fillId="3" borderId="0" xfId="0" applyFont="1" applyFill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wrapText="1"/>
    </xf>
    <xf numFmtId="0" fontId="0" fillId="2" borderId="11" xfId="0" applyFill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/>
    </xf>
    <xf numFmtId="0" fontId="0" fillId="2" borderId="12" xfId="0" applyFill="1" applyBorder="1" applyAlignment="1" applyProtection="1">
      <alignment horizontal="center"/>
    </xf>
    <xf numFmtId="0" fontId="0" fillId="2" borderId="3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0" fontId="0" fillId="2" borderId="0" xfId="0" applyFill="1" applyAlignment="1" applyProtection="1"/>
    <xf numFmtId="0" fontId="0" fillId="2" borderId="0" xfId="0" applyFill="1" applyAlignment="1" applyProtection="1">
      <alignment horizontal="right"/>
    </xf>
    <xf numFmtId="2" fontId="0" fillId="6" borderId="0" xfId="0" applyNumberFormat="1" applyFill="1" applyAlignment="1" applyProtection="1">
      <alignment horizontal="right"/>
    </xf>
    <xf numFmtId="2" fontId="0" fillId="3" borderId="1" xfId="0" applyNumberFormat="1" applyFill="1" applyBorder="1" applyAlignment="1" applyProtection="1">
      <alignment horizontal="right"/>
    </xf>
    <xf numFmtId="2" fontId="0" fillId="3" borderId="0" xfId="0" applyNumberFormat="1" applyFill="1" applyBorder="1" applyAlignment="1" applyProtection="1">
      <alignment horizontal="right"/>
    </xf>
    <xf numFmtId="0" fontId="0" fillId="2" borderId="3" xfId="0" applyFill="1" applyBorder="1" applyAlignment="1" applyProtection="1"/>
    <xf numFmtId="0" fontId="0" fillId="2" borderId="3" xfId="0" applyFill="1" applyBorder="1" applyAlignment="1" applyProtection="1">
      <alignment horizontal="right"/>
    </xf>
    <xf numFmtId="2" fontId="0" fillId="3" borderId="4" xfId="0" applyNumberFormat="1" applyFill="1" applyBorder="1" applyAlignment="1" applyProtection="1">
      <alignment horizontal="right"/>
    </xf>
    <xf numFmtId="2" fontId="0" fillId="3" borderId="3" xfId="0" applyNumberFormat="1" applyFill="1" applyBorder="1" applyAlignment="1" applyProtection="1">
      <alignment horizontal="right"/>
    </xf>
    <xf numFmtId="0" fontId="0" fillId="0" borderId="0" xfId="0" applyBorder="1" applyProtection="1"/>
    <xf numFmtId="0" fontId="0" fillId="2" borderId="0" xfId="0" applyFill="1" applyAlignment="1" applyProtection="1">
      <alignment horizontal="center"/>
    </xf>
    <xf numFmtId="2" fontId="0" fillId="3" borderId="17" xfId="0" applyNumberFormat="1" applyFill="1" applyBorder="1" applyAlignment="1" applyProtection="1">
      <alignment horizontal="right"/>
    </xf>
    <xf numFmtId="2" fontId="0" fillId="3" borderId="18" xfId="0" applyNumberFormat="1" applyFill="1" applyBorder="1" applyAlignment="1" applyProtection="1">
      <alignment horizontal="right"/>
    </xf>
    <xf numFmtId="0" fontId="0" fillId="2" borderId="0" xfId="0" applyNumberFormat="1" applyFill="1" applyAlignment="1" applyProtection="1">
      <alignment horizontal="left"/>
    </xf>
    <xf numFmtId="0" fontId="1" fillId="2" borderId="0" xfId="0" applyFont="1" applyFill="1" applyAlignment="1" applyProtection="1">
      <alignment horizontal="left"/>
    </xf>
    <xf numFmtId="14" fontId="0" fillId="2" borderId="0" xfId="0" applyNumberFormat="1" applyFill="1" applyAlignment="1" applyProtection="1">
      <alignment horizontal="left"/>
    </xf>
    <xf numFmtId="2" fontId="3" fillId="5" borderId="15" xfId="0" applyNumberFormat="1" applyFont="1" applyFill="1" applyBorder="1" applyAlignment="1" applyProtection="1">
      <alignment horizontal="right"/>
    </xf>
    <xf numFmtId="0" fontId="4" fillId="0" borderId="0" xfId="0" applyFont="1" applyFill="1" applyProtection="1"/>
    <xf numFmtId="0" fontId="5" fillId="0" borderId="0" xfId="0" applyNumberFormat="1" applyFont="1" applyProtection="1"/>
    <xf numFmtId="0" fontId="6" fillId="8" borderId="0" xfId="0" applyNumberFormat="1" applyFont="1" applyFill="1" applyProtection="1"/>
    <xf numFmtId="0" fontId="6" fillId="8" borderId="0" xfId="0" applyFont="1" applyFill="1" applyProtection="1"/>
    <xf numFmtId="0" fontId="7" fillId="7" borderId="0" xfId="0" applyFont="1" applyFill="1" applyProtection="1"/>
    <xf numFmtId="0" fontId="7" fillId="7" borderId="0" xfId="0" applyNumberFormat="1" applyFont="1" applyFill="1" applyProtection="1"/>
    <xf numFmtId="0" fontId="0" fillId="2" borderId="0" xfId="0" applyNumberFormat="1" applyFill="1" applyProtection="1"/>
    <xf numFmtId="2" fontId="0" fillId="0" borderId="0" xfId="0" applyNumberFormat="1" applyFill="1" applyProtection="1"/>
    <xf numFmtId="2" fontId="0" fillId="0" borderId="0" xfId="0" applyNumberFormat="1" applyProtection="1"/>
    <xf numFmtId="0" fontId="0" fillId="5" borderId="11" xfId="0" applyFill="1" applyBorder="1" applyAlignment="1" applyProtection="1">
      <alignment horizontal="center"/>
    </xf>
    <xf numFmtId="0" fontId="0" fillId="5" borderId="6" xfId="0" applyFont="1" applyFill="1" applyBorder="1" applyAlignment="1" applyProtection="1">
      <alignment horizontal="center"/>
    </xf>
    <xf numFmtId="0" fontId="0" fillId="5" borderId="6" xfId="0" applyFont="1" applyFill="1" applyBorder="1" applyAlignment="1" applyProtection="1"/>
    <xf numFmtId="0" fontId="0" fillId="5" borderId="6" xfId="0" applyFont="1" applyFill="1" applyBorder="1" applyAlignment="1" applyProtection="1">
      <alignment horizontal="right"/>
    </xf>
    <xf numFmtId="0" fontId="0" fillId="5" borderId="6" xfId="0" applyFill="1" applyBorder="1" applyAlignment="1" applyProtection="1">
      <alignment horizontal="right"/>
    </xf>
    <xf numFmtId="2" fontId="0" fillId="5" borderId="6" xfId="0" applyNumberFormat="1" applyFill="1" applyBorder="1" applyAlignment="1" applyProtection="1">
      <alignment horizontal="right"/>
    </xf>
    <xf numFmtId="2" fontId="0" fillId="5" borderId="14" xfId="0" applyNumberFormat="1" applyFill="1" applyBorder="1" applyAlignment="1" applyProtection="1">
      <alignment horizontal="right"/>
    </xf>
    <xf numFmtId="2" fontId="0" fillId="5" borderId="15" xfId="0" applyNumberFormat="1" applyFill="1" applyBorder="1" applyAlignment="1" applyProtection="1">
      <alignment horizontal="right"/>
    </xf>
    <xf numFmtId="2" fontId="0" fillId="5" borderId="16" xfId="0" applyNumberFormat="1" applyFill="1" applyBorder="1" applyAlignment="1" applyProtection="1">
      <alignment horizontal="right"/>
    </xf>
    <xf numFmtId="2" fontId="0" fillId="5" borderId="8" xfId="0" applyNumberFormat="1" applyFill="1" applyBorder="1" applyAlignment="1" applyProtection="1">
      <alignment horizontal="right"/>
    </xf>
    <xf numFmtId="0" fontId="0" fillId="5" borderId="12" xfId="0" applyFill="1" applyBorder="1" applyAlignment="1" applyProtection="1">
      <alignment horizontal="center"/>
    </xf>
    <xf numFmtId="0" fontId="0" fillId="5" borderId="3" xfId="0" applyFill="1" applyBorder="1" applyAlignment="1" applyProtection="1">
      <alignment horizontal="center"/>
    </xf>
    <xf numFmtId="0" fontId="0" fillId="5" borderId="3" xfId="0" applyFill="1" applyBorder="1" applyAlignment="1" applyProtection="1"/>
    <xf numFmtId="0" fontId="0" fillId="5" borderId="3" xfId="0" applyFont="1" applyFill="1" applyBorder="1" applyAlignment="1" applyProtection="1">
      <alignment horizontal="right"/>
    </xf>
    <xf numFmtId="0" fontId="0" fillId="5" borderId="3" xfId="0" applyFill="1" applyBorder="1" applyAlignment="1" applyProtection="1">
      <alignment horizontal="right"/>
    </xf>
    <xf numFmtId="2" fontId="0" fillId="5" borderId="3" xfId="0" applyNumberFormat="1" applyFill="1" applyBorder="1" applyAlignment="1" applyProtection="1">
      <alignment horizontal="right"/>
    </xf>
    <xf numFmtId="2" fontId="0" fillId="5" borderId="4" xfId="0" applyNumberFormat="1" applyFill="1" applyBorder="1" applyAlignment="1" applyProtection="1">
      <alignment horizontal="right"/>
    </xf>
    <xf numFmtId="2" fontId="0" fillId="5" borderId="5" xfId="0" applyNumberFormat="1" applyFill="1" applyBorder="1" applyAlignment="1" applyProtection="1">
      <alignment horizontal="right"/>
    </xf>
    <xf numFmtId="2" fontId="0" fillId="5" borderId="9" xfId="0" applyNumberFormat="1" applyFill="1" applyBorder="1" applyAlignment="1" applyProtection="1">
      <alignment horizontal="right"/>
    </xf>
    <xf numFmtId="0" fontId="0" fillId="0" borderId="0" xfId="0" applyFill="1" applyBorder="1" applyProtection="1"/>
    <xf numFmtId="0" fontId="0" fillId="2" borderId="0" xfId="0" applyFont="1" applyFill="1" applyBorder="1" applyAlignment="1" applyProtection="1">
      <alignment horizontal="center"/>
    </xf>
    <xf numFmtId="0" fontId="0" fillId="6" borderId="0" xfId="0" applyFont="1" applyFill="1" applyBorder="1" applyAlignment="1" applyProtection="1"/>
    <xf numFmtId="0" fontId="0" fillId="6" borderId="0" xfId="0" applyFont="1" applyFill="1" applyBorder="1" applyAlignment="1" applyProtection="1">
      <alignment horizontal="right"/>
    </xf>
    <xf numFmtId="0" fontId="0" fillId="6" borderId="0" xfId="0" applyFill="1" applyBorder="1" applyAlignment="1" applyProtection="1">
      <alignment horizontal="right"/>
    </xf>
    <xf numFmtId="0" fontId="10" fillId="9" borderId="20" xfId="1" applyFont="1" applyFill="1" applyBorder="1" applyAlignment="1">
      <alignment horizontal="center" vertical="center" wrapText="1"/>
    </xf>
    <xf numFmtId="21" fontId="11" fillId="0" borderId="20" xfId="1" applyNumberFormat="1" applyFont="1" applyBorder="1" applyAlignment="1">
      <alignment horizontal="center" vertical="center" wrapText="1"/>
    </xf>
    <xf numFmtId="0" fontId="11" fillId="0" borderId="20" xfId="1" applyFont="1" applyBorder="1" applyAlignment="1">
      <alignment horizontal="center" vertical="center" wrapText="1"/>
    </xf>
    <xf numFmtId="0" fontId="1" fillId="0" borderId="0" xfId="0" applyFont="1"/>
  </cellXfs>
  <cellStyles count="2">
    <cellStyle name="Normal" xfId="0" builtinId="0"/>
    <cellStyle name="Normal 2" xfId="1" xr:uid="{00000000-0005-0000-0000-000001000000}"/>
  </cellStyles>
  <dxfs count="11"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rgb="FFFF0000"/>
      </font>
    </dxf>
    <dxf>
      <font>
        <color theme="1"/>
      </font>
    </dxf>
    <dxf>
      <font>
        <color rgb="FFFF0000"/>
      </font>
    </dxf>
    <dxf>
      <font>
        <color theme="1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55"/>
  <sheetViews>
    <sheetView topLeftCell="A6" zoomScale="80" zoomScaleNormal="80" zoomScalePageLayoutView="80" workbookViewId="0">
      <selection activeCell="A8" sqref="A8"/>
    </sheetView>
  </sheetViews>
  <sheetFormatPr baseColWidth="10" defaultColWidth="8.83203125" defaultRowHeight="15" outlineLevelRow="1" x14ac:dyDescent="0.2"/>
  <cols>
    <col min="1" max="1" width="13.1640625" style="3" customWidth="1"/>
    <col min="2" max="2" width="7.83203125" style="3" customWidth="1"/>
    <col min="3" max="3" width="19.1640625" style="2" customWidth="1"/>
    <col min="4" max="4" width="11.83203125" style="3" customWidth="1"/>
    <col min="5" max="5" width="10.83203125" style="3" customWidth="1"/>
    <col min="6" max="6" width="7" style="3" customWidth="1"/>
    <col min="7" max="7" width="8.5" style="3" customWidth="1"/>
    <col min="8" max="8" width="10.5" style="3" customWidth="1"/>
    <col min="9" max="15" width="7.6640625" style="3" customWidth="1"/>
    <col min="16" max="16384" width="8.83203125" style="3"/>
  </cols>
  <sheetData>
    <row r="1" spans="1:15" x14ac:dyDescent="0.2">
      <c r="A1" s="1" t="s">
        <v>6</v>
      </c>
      <c r="B1" s="1"/>
      <c r="C1" s="63"/>
    </row>
    <row r="2" spans="1:15" s="29" customFormat="1" outlineLevel="1" x14ac:dyDescent="0.2">
      <c r="A2" s="29" t="s">
        <v>1</v>
      </c>
      <c r="C2" s="59" t="s">
        <v>43</v>
      </c>
    </row>
    <row r="3" spans="1:15" outlineLevel="1" x14ac:dyDescent="0.2">
      <c r="A3" s="29" t="s">
        <v>16</v>
      </c>
      <c r="B3" s="29"/>
      <c r="C3" s="60">
        <v>43880</v>
      </c>
    </row>
    <row r="4" spans="1:15" outlineLevel="1" x14ac:dyDescent="0.2">
      <c r="A4" s="29" t="s">
        <v>11</v>
      </c>
      <c r="B4" s="29"/>
      <c r="C4" s="58" t="s">
        <v>44</v>
      </c>
    </row>
    <row r="5" spans="1:15" outlineLevel="1" x14ac:dyDescent="0.2">
      <c r="A5" s="29" t="s">
        <v>12</v>
      </c>
      <c r="B5" s="29"/>
      <c r="C5" s="58"/>
    </row>
    <row r="7" spans="1:15" x14ac:dyDescent="0.2">
      <c r="A7" s="1" t="s">
        <v>7</v>
      </c>
      <c r="B7" s="29"/>
    </row>
    <row r="8" spans="1:15" outlineLevel="1" x14ac:dyDescent="0.2">
      <c r="A8" s="30" t="s">
        <v>34</v>
      </c>
      <c r="B8" s="29"/>
    </row>
    <row r="10" spans="1:15" s="31" customFormat="1" ht="15" customHeight="1" x14ac:dyDescent="0.2">
      <c r="A10" s="1" t="s">
        <v>17</v>
      </c>
      <c r="B10" s="1"/>
      <c r="C10" s="2"/>
      <c r="D10" s="3"/>
      <c r="J10" s="32"/>
      <c r="K10" s="32"/>
      <c r="L10" s="32"/>
      <c r="M10" s="32"/>
      <c r="N10" s="32"/>
      <c r="O10" s="32"/>
    </row>
    <row r="11" spans="1:15" ht="32" outlineLevel="1" x14ac:dyDescent="0.2">
      <c r="A11" s="10" t="s">
        <v>0</v>
      </c>
      <c r="B11" s="10" t="s">
        <v>28</v>
      </c>
      <c r="C11" s="11" t="s">
        <v>27</v>
      </c>
      <c r="D11" s="10" t="s">
        <v>14</v>
      </c>
      <c r="E11" s="31"/>
      <c r="F11" s="31"/>
      <c r="G11" s="31"/>
      <c r="H11" s="31"/>
      <c r="I11" s="9" t="s">
        <v>19</v>
      </c>
    </row>
    <row r="12" spans="1:15" outlineLevel="1" x14ac:dyDescent="0.2">
      <c r="A12" s="65" t="s">
        <v>30</v>
      </c>
      <c r="B12" s="28">
        <v>1</v>
      </c>
      <c r="C12" s="28">
        <f>0.75-C13</f>
        <v>0.41666666666666669</v>
      </c>
      <c r="D12" s="5">
        <f>C12/B12*90*0.95*_xlnm.extract</f>
        <v>106.875</v>
      </c>
      <c r="E12" s="33"/>
      <c r="F12" s="33"/>
      <c r="I12" s="6">
        <f>SUM(G26:G30,G33)</f>
        <v>19</v>
      </c>
    </row>
    <row r="13" spans="1:15" outlineLevel="1" x14ac:dyDescent="0.2">
      <c r="A13" s="66" t="s">
        <v>31</v>
      </c>
      <c r="B13" s="28">
        <v>1</v>
      </c>
      <c r="C13" s="68">
        <f>1/3</f>
        <v>0.33333333333333331</v>
      </c>
      <c r="D13" s="5">
        <f>C13/B13*90*0.95*_xlnm.extract</f>
        <v>85.5</v>
      </c>
    </row>
    <row r="14" spans="1:15" outlineLevel="1" x14ac:dyDescent="0.2">
      <c r="A14" s="34"/>
      <c r="B14" s="34"/>
      <c r="C14" s="35"/>
      <c r="D14" s="5" t="str">
        <f>IFERROR(C14/B14*90*0.95*_xlnm.extract,"")</f>
        <v/>
      </c>
      <c r="I14" s="8" t="s">
        <v>20</v>
      </c>
    </row>
    <row r="15" spans="1:15" outlineLevel="1" x14ac:dyDescent="0.2">
      <c r="A15" s="34"/>
      <c r="B15" s="34"/>
      <c r="C15" s="35"/>
      <c r="D15" s="5"/>
      <c r="E15" s="36"/>
      <c r="F15" s="36"/>
      <c r="H15" s="4" t="s">
        <v>32</v>
      </c>
      <c r="I15" s="64">
        <f>CEILING(I12/(90/10*(0.95)^3),1)</f>
        <v>3</v>
      </c>
    </row>
    <row r="16" spans="1:15" outlineLevel="1" x14ac:dyDescent="0.2">
      <c r="A16" s="34"/>
      <c r="B16" s="34"/>
      <c r="C16" s="35"/>
      <c r="D16" s="5"/>
      <c r="E16" s="36"/>
      <c r="F16" s="36"/>
      <c r="H16" s="4" t="s">
        <v>33</v>
      </c>
      <c r="I16" s="67">
        <f>CEILING(I12/(90/10*(0.95)^3),1)</f>
        <v>3</v>
      </c>
    </row>
    <row r="17" spans="1:22" outlineLevel="1" x14ac:dyDescent="0.2">
      <c r="A17" s="34"/>
      <c r="B17" s="34"/>
      <c r="C17" s="35"/>
      <c r="D17" s="5"/>
      <c r="E17" s="36"/>
      <c r="F17" s="36"/>
      <c r="H17" s="4" t="s">
        <v>18</v>
      </c>
      <c r="I17" s="7">
        <f>CEILING(M24/3,1)</f>
        <v>0</v>
      </c>
    </row>
    <row r="18" spans="1:22" outlineLevel="1" x14ac:dyDescent="0.2">
      <c r="A18" s="34"/>
      <c r="B18" s="34"/>
      <c r="C18" s="35"/>
      <c r="D18" s="5"/>
      <c r="E18" s="36"/>
      <c r="F18" s="36"/>
      <c r="H18" s="4"/>
      <c r="I18" s="7"/>
    </row>
    <row r="19" spans="1:22" outlineLevel="1" x14ac:dyDescent="0.2">
      <c r="A19" s="34"/>
      <c r="B19" s="34"/>
      <c r="C19" s="35"/>
      <c r="D19" s="5"/>
      <c r="E19" s="36"/>
      <c r="F19" s="36"/>
      <c r="H19" s="4"/>
      <c r="I19" s="7"/>
    </row>
    <row r="20" spans="1:22" outlineLevel="1" x14ac:dyDescent="0.2">
      <c r="A20" s="34"/>
      <c r="B20" s="34"/>
      <c r="C20" s="35"/>
      <c r="D20" s="5"/>
      <c r="E20" s="36"/>
      <c r="F20" s="36"/>
      <c r="H20" s="4"/>
      <c r="I20" s="7"/>
    </row>
    <row r="21" spans="1:22" x14ac:dyDescent="0.2">
      <c r="A21" s="37"/>
      <c r="B21" s="62" t="s">
        <v>29</v>
      </c>
      <c r="C21" s="36"/>
      <c r="D21" s="69"/>
      <c r="G21" s="29"/>
    </row>
    <row r="22" spans="1:22" x14ac:dyDescent="0.2">
      <c r="A22" s="1" t="s">
        <v>8</v>
      </c>
      <c r="B22" s="1"/>
    </row>
    <row r="23" spans="1:22" s="32" customFormat="1" ht="29.25" customHeight="1" outlineLevel="1" thickBot="1" x14ac:dyDescent="0.25">
      <c r="A23" s="10" t="s">
        <v>3</v>
      </c>
      <c r="B23" s="10" t="s">
        <v>13</v>
      </c>
      <c r="C23" s="10" t="s">
        <v>1</v>
      </c>
      <c r="D23" s="10" t="s">
        <v>24</v>
      </c>
      <c r="E23" s="10" t="s">
        <v>2</v>
      </c>
      <c r="F23" s="10" t="s">
        <v>25</v>
      </c>
      <c r="G23" s="10" t="s">
        <v>26</v>
      </c>
      <c r="H23" s="10" t="s">
        <v>23</v>
      </c>
      <c r="I23" s="38"/>
      <c r="J23" s="38" t="s">
        <v>35</v>
      </c>
      <c r="K23" s="38" t="s">
        <v>36</v>
      </c>
      <c r="L23" s="38" t="s">
        <v>10</v>
      </c>
      <c r="M23" s="39" t="s">
        <v>5</v>
      </c>
      <c r="N23" s="39" t="s">
        <v>4</v>
      </c>
      <c r="O23" s="10" t="s">
        <v>9</v>
      </c>
      <c r="P23" s="10" t="s">
        <v>15</v>
      </c>
    </row>
    <row r="24" spans="1:22" ht="16" outlineLevel="1" thickTop="1" x14ac:dyDescent="0.2">
      <c r="A24" s="71">
        <v>1</v>
      </c>
      <c r="B24" s="72"/>
      <c r="C24" s="73" t="s">
        <v>21</v>
      </c>
      <c r="D24" s="74">
        <v>19</v>
      </c>
      <c r="E24" s="75">
        <v>3202</v>
      </c>
      <c r="F24" s="76">
        <f t="shared" ref="F24:F42" si="0">IFERROR(1/(E24*660/1000000/D24),"")</f>
        <v>8.9905930005867543</v>
      </c>
      <c r="G24" s="75">
        <v>1</v>
      </c>
      <c r="H24" s="75">
        <v>1</v>
      </c>
      <c r="I24" s="77"/>
      <c r="J24" s="78"/>
      <c r="K24" s="78"/>
      <c r="L24" s="78"/>
      <c r="M24" s="61"/>
      <c r="N24" s="79">
        <f t="shared" ref="N24:N38" si="1">IFERROR(10.5*G24-O24-M24-I24-J24-L24-K24,"")</f>
        <v>2.625</v>
      </c>
      <c r="O24" s="80">
        <f t="shared" ref="O24:O38" si="2">10.5*G24-((90*0.95 - MM_sum/_xlnm.extract)/(90*0.95))*10.5*G24</f>
        <v>7.875</v>
      </c>
      <c r="P24" s="3" t="s">
        <v>37</v>
      </c>
    </row>
    <row r="25" spans="1:22" outlineLevel="1" x14ac:dyDescent="0.2">
      <c r="A25" s="81">
        <v>2</v>
      </c>
      <c r="B25" s="82"/>
      <c r="C25" s="83" t="s">
        <v>22</v>
      </c>
      <c r="D25" s="84">
        <v>19</v>
      </c>
      <c r="E25" s="85">
        <v>3202</v>
      </c>
      <c r="F25" s="86">
        <f t="shared" si="0"/>
        <v>8.9905930005867543</v>
      </c>
      <c r="G25" s="85">
        <v>1</v>
      </c>
      <c r="H25" s="85">
        <v>0</v>
      </c>
      <c r="I25" s="87"/>
      <c r="J25" s="86"/>
      <c r="K25" s="86"/>
      <c r="L25" s="86"/>
      <c r="M25" s="86">
        <f t="shared" ref="M25:M38" si="3">IFERROR((H25/((E25*660/1000000/D25)^-1)*10.5)*G25,"")</f>
        <v>0</v>
      </c>
      <c r="N25" s="88">
        <f t="shared" si="1"/>
        <v>2.625</v>
      </c>
      <c r="O25" s="89">
        <f t="shared" si="2"/>
        <v>7.875</v>
      </c>
      <c r="P25" s="3" t="s">
        <v>41</v>
      </c>
      <c r="R25" s="3">
        <v>4</v>
      </c>
    </row>
    <row r="26" spans="1:22" outlineLevel="1" x14ac:dyDescent="0.2">
      <c r="A26" s="40">
        <v>1</v>
      </c>
      <c r="B26" s="41"/>
      <c r="C26" s="24" t="s">
        <v>49</v>
      </c>
      <c r="D26" s="12">
        <v>56.2</v>
      </c>
      <c r="E26" s="13">
        <v>1320</v>
      </c>
      <c r="F26" s="14">
        <f t="shared" si="0"/>
        <v>64.508723599632702</v>
      </c>
      <c r="G26" s="13">
        <v>3</v>
      </c>
      <c r="H26" s="13">
        <v>2</v>
      </c>
      <c r="I26" s="48"/>
      <c r="J26" s="49"/>
      <c r="K26" s="49"/>
      <c r="L26" s="49"/>
      <c r="M26" s="14">
        <f t="shared" si="3"/>
        <v>0.97661209964412798</v>
      </c>
      <c r="N26" s="15">
        <f t="shared" si="1"/>
        <v>6.8983879003558721</v>
      </c>
      <c r="O26" s="23">
        <f t="shared" si="2"/>
        <v>23.625</v>
      </c>
    </row>
    <row r="27" spans="1:22" outlineLevel="1" x14ac:dyDescent="0.2">
      <c r="A27" s="42">
        <v>2</v>
      </c>
      <c r="B27" s="43"/>
      <c r="C27" s="25" t="s">
        <v>45</v>
      </c>
      <c r="D27" s="17">
        <v>135.1</v>
      </c>
      <c r="E27" s="16">
        <v>1320</v>
      </c>
      <c r="F27" s="18">
        <f t="shared" si="0"/>
        <v>155.07346189164372</v>
      </c>
      <c r="G27" s="16">
        <v>3</v>
      </c>
      <c r="H27" s="16">
        <v>3</v>
      </c>
      <c r="I27" s="52"/>
      <c r="J27" s="53"/>
      <c r="K27" s="53"/>
      <c r="L27" s="53"/>
      <c r="M27" s="18">
        <f t="shared" si="3"/>
        <v>0.60938860103626946</v>
      </c>
      <c r="N27" s="19">
        <f t="shared" si="1"/>
        <v>7.2656113989637303</v>
      </c>
      <c r="O27" s="20">
        <f t="shared" si="2"/>
        <v>23.625</v>
      </c>
    </row>
    <row r="28" spans="1:22" s="54" customFormat="1" outlineLevel="1" x14ac:dyDescent="0.2">
      <c r="A28" s="44">
        <v>4</v>
      </c>
      <c r="B28" s="91"/>
      <c r="C28" s="92" t="s">
        <v>46</v>
      </c>
      <c r="D28" s="93">
        <v>244.3</v>
      </c>
      <c r="E28" s="94">
        <v>7822</v>
      </c>
      <c r="F28" s="21">
        <f t="shared" si="0"/>
        <v>47.321850569101919</v>
      </c>
      <c r="G28" s="94">
        <v>3</v>
      </c>
      <c r="H28" s="94">
        <v>3</v>
      </c>
      <c r="I28" s="48"/>
      <c r="J28" s="49"/>
      <c r="K28" s="49"/>
      <c r="L28" s="49"/>
      <c r="M28" s="21">
        <f t="shared" si="3"/>
        <v>1.9969633237822348</v>
      </c>
      <c r="N28" s="22">
        <f t="shared" ref="N28:N30" si="4">IFERROR(10.5*G28-O28-M28-I28-J28-L28-K28,"")</f>
        <v>5.8780366762177652</v>
      </c>
      <c r="O28" s="23">
        <f t="shared" ref="O28:O30" si="5">10.5*G28-((90*0.95 - MM_sum/_xlnm.extract)/(90*0.95))*10.5*G28</f>
        <v>23.625</v>
      </c>
      <c r="U28" s="3"/>
      <c r="V28" s="3"/>
    </row>
    <row r="29" spans="1:22" s="54" customFormat="1" outlineLevel="1" x14ac:dyDescent="0.2">
      <c r="A29" s="44">
        <v>5</v>
      </c>
      <c r="B29" s="91"/>
      <c r="C29" s="92" t="s">
        <v>47</v>
      </c>
      <c r="D29" s="93">
        <v>223.8</v>
      </c>
      <c r="E29" s="94">
        <v>7822</v>
      </c>
      <c r="F29" s="21">
        <f t="shared" si="0"/>
        <v>43.350921642918578</v>
      </c>
      <c r="G29" s="94">
        <v>3</v>
      </c>
      <c r="H29" s="94">
        <v>3</v>
      </c>
      <c r="I29" s="48"/>
      <c r="J29" s="49"/>
      <c r="K29" s="49"/>
      <c r="L29" s="49"/>
      <c r="M29" s="21">
        <f t="shared" si="3"/>
        <v>2.1798844504021448</v>
      </c>
      <c r="N29" s="22">
        <f t="shared" si="4"/>
        <v>5.6951155495978547</v>
      </c>
      <c r="O29" s="23">
        <f t="shared" si="5"/>
        <v>23.625</v>
      </c>
      <c r="U29" s="3"/>
      <c r="V29" s="3"/>
    </row>
    <row r="30" spans="1:22" outlineLevel="1" x14ac:dyDescent="0.2">
      <c r="A30" s="42">
        <v>6</v>
      </c>
      <c r="B30" s="43"/>
      <c r="C30" s="25" t="s">
        <v>48</v>
      </c>
      <c r="D30" s="17">
        <v>250.8</v>
      </c>
      <c r="E30" s="16">
        <v>6073</v>
      </c>
      <c r="F30" s="18">
        <f t="shared" si="0"/>
        <v>62.572040177836314</v>
      </c>
      <c r="G30" s="16">
        <v>3</v>
      </c>
      <c r="H30" s="16">
        <v>3</v>
      </c>
      <c r="I30" s="52"/>
      <c r="J30" s="53"/>
      <c r="K30" s="53"/>
      <c r="L30" s="53"/>
      <c r="M30" s="18">
        <f t="shared" si="3"/>
        <v>1.510259210526316</v>
      </c>
      <c r="N30" s="22">
        <f t="shared" si="4"/>
        <v>6.364740789473684</v>
      </c>
      <c r="O30" s="23">
        <f t="shared" si="5"/>
        <v>23.625</v>
      </c>
      <c r="T30" s="90"/>
    </row>
    <row r="31" spans="1:22" outlineLevel="1" x14ac:dyDescent="0.2">
      <c r="A31" s="40">
        <v>3</v>
      </c>
      <c r="B31" s="41"/>
      <c r="C31" s="24" t="s">
        <v>59</v>
      </c>
      <c r="D31" s="12">
        <v>135.1</v>
      </c>
      <c r="E31" s="13">
        <v>1320</v>
      </c>
      <c r="F31" s="14">
        <v>155.07346189164372</v>
      </c>
      <c r="G31" s="13">
        <v>3</v>
      </c>
      <c r="H31" s="13">
        <v>3</v>
      </c>
      <c r="I31" s="48"/>
      <c r="J31" s="49"/>
      <c r="K31" s="49"/>
      <c r="L31" s="49"/>
      <c r="M31" s="14">
        <f t="shared" si="3"/>
        <v>0.60938860103626946</v>
      </c>
      <c r="N31" s="15">
        <f t="shared" si="1"/>
        <v>7.2656113989637303</v>
      </c>
      <c r="O31" s="23">
        <f t="shared" si="2"/>
        <v>23.625</v>
      </c>
    </row>
    <row r="32" spans="1:22" outlineLevel="1" x14ac:dyDescent="0.2">
      <c r="A32" s="42" t="s">
        <v>40</v>
      </c>
      <c r="B32" s="43"/>
      <c r="C32" s="25"/>
      <c r="D32" s="17"/>
      <c r="E32" s="16"/>
      <c r="F32" s="18" t="str">
        <f t="shared" si="0"/>
        <v/>
      </c>
      <c r="G32" s="16"/>
      <c r="H32" s="16"/>
      <c r="I32" s="52"/>
      <c r="J32" s="53"/>
      <c r="K32" s="53"/>
      <c r="L32" s="53"/>
      <c r="M32" s="18" t="str">
        <f t="shared" si="3"/>
        <v/>
      </c>
      <c r="N32" s="19" t="str">
        <f t="shared" si="1"/>
        <v/>
      </c>
      <c r="O32" s="20">
        <f t="shared" si="2"/>
        <v>0</v>
      </c>
    </row>
    <row r="33" spans="1:18" outlineLevel="1" x14ac:dyDescent="0.2">
      <c r="A33" s="40"/>
      <c r="B33" s="41"/>
      <c r="C33" s="24" t="s">
        <v>38</v>
      </c>
      <c r="D33" s="12">
        <v>171.1</v>
      </c>
      <c r="E33" s="13">
        <v>3238</v>
      </c>
      <c r="F33" s="14">
        <f t="shared" si="0"/>
        <v>80.062515207666522</v>
      </c>
      <c r="G33" s="13">
        <v>4</v>
      </c>
      <c r="H33" s="13">
        <v>5</v>
      </c>
      <c r="I33" s="48"/>
      <c r="J33" s="49"/>
      <c r="K33" s="49"/>
      <c r="L33" s="49"/>
      <c r="M33" s="14">
        <f t="shared" si="3"/>
        <v>2.6229503214494452</v>
      </c>
      <c r="N33" s="15">
        <f t="shared" si="1"/>
        <v>7.8770496785505548</v>
      </c>
      <c r="O33" s="23">
        <f t="shared" si="2"/>
        <v>31.5</v>
      </c>
      <c r="P33" s="3">
        <f>N33/3</f>
        <v>2.6256832261835181</v>
      </c>
      <c r="Q33" s="3" t="s">
        <v>39</v>
      </c>
      <c r="R33" s="3" t="s">
        <v>42</v>
      </c>
    </row>
    <row r="34" spans="1:18" outlineLevel="1" x14ac:dyDescent="0.2">
      <c r="A34" s="42"/>
      <c r="B34" s="43"/>
      <c r="C34" s="25"/>
      <c r="D34" s="17"/>
      <c r="E34" s="16"/>
      <c r="F34" s="18"/>
      <c r="G34" s="16"/>
      <c r="H34" s="16"/>
      <c r="I34" s="52">
        <v>0</v>
      </c>
      <c r="J34" s="53">
        <v>0</v>
      </c>
      <c r="K34" s="53">
        <v>0</v>
      </c>
      <c r="L34" s="53">
        <v>0</v>
      </c>
      <c r="M34" s="18" t="str">
        <f t="shared" si="3"/>
        <v/>
      </c>
      <c r="N34" s="19" t="str">
        <f t="shared" si="1"/>
        <v/>
      </c>
      <c r="O34" s="20">
        <f t="shared" si="2"/>
        <v>0</v>
      </c>
    </row>
    <row r="35" spans="1:18" outlineLevel="1" x14ac:dyDescent="0.2">
      <c r="A35" s="40"/>
      <c r="B35" s="41"/>
      <c r="C35" s="12"/>
      <c r="D35" s="12"/>
      <c r="E35" s="13"/>
      <c r="F35" s="14"/>
      <c r="G35" s="13"/>
      <c r="H35" s="13"/>
      <c r="I35" s="48">
        <v>0</v>
      </c>
      <c r="J35" s="49">
        <v>0</v>
      </c>
      <c r="K35" s="49">
        <v>0</v>
      </c>
      <c r="L35" s="49">
        <v>0</v>
      </c>
      <c r="M35" s="14" t="str">
        <f t="shared" si="3"/>
        <v/>
      </c>
      <c r="N35" s="15" t="str">
        <f t="shared" si="1"/>
        <v/>
      </c>
      <c r="O35" s="23">
        <f t="shared" si="2"/>
        <v>0</v>
      </c>
    </row>
    <row r="36" spans="1:18" outlineLevel="1" x14ac:dyDescent="0.2">
      <c r="A36" s="42"/>
      <c r="B36" s="43"/>
      <c r="C36" s="25"/>
      <c r="D36" s="17"/>
      <c r="E36" s="16"/>
      <c r="F36" s="18"/>
      <c r="G36" s="16"/>
      <c r="H36" s="16"/>
      <c r="I36" s="52">
        <v>0</v>
      </c>
      <c r="J36" s="53">
        <v>0</v>
      </c>
      <c r="K36" s="53">
        <v>0</v>
      </c>
      <c r="L36" s="53">
        <v>0</v>
      </c>
      <c r="M36" s="18" t="str">
        <f t="shared" si="3"/>
        <v/>
      </c>
      <c r="N36" s="19" t="str">
        <f t="shared" si="1"/>
        <v/>
      </c>
      <c r="O36" s="20">
        <f t="shared" si="2"/>
        <v>0</v>
      </c>
    </row>
    <row r="37" spans="1:18" outlineLevel="1" x14ac:dyDescent="0.2">
      <c r="A37" s="40"/>
      <c r="B37" s="41"/>
      <c r="C37" s="24"/>
      <c r="D37" s="12"/>
      <c r="E37" s="13"/>
      <c r="F37" s="14"/>
      <c r="G37" s="13"/>
      <c r="H37" s="13"/>
      <c r="I37" s="48">
        <v>0</v>
      </c>
      <c r="J37" s="49">
        <v>0</v>
      </c>
      <c r="K37" s="49">
        <v>0</v>
      </c>
      <c r="L37" s="49">
        <v>0</v>
      </c>
      <c r="M37" s="14" t="str">
        <f t="shared" si="3"/>
        <v/>
      </c>
      <c r="N37" s="15" t="str">
        <f t="shared" si="1"/>
        <v/>
      </c>
      <c r="O37" s="23">
        <f t="shared" si="2"/>
        <v>0</v>
      </c>
      <c r="P37" s="70"/>
    </row>
    <row r="38" spans="1:18" outlineLevel="1" x14ac:dyDescent="0.2">
      <c r="A38" s="42"/>
      <c r="B38" s="43"/>
      <c r="C38" s="25"/>
      <c r="D38" s="17"/>
      <c r="E38" s="16"/>
      <c r="F38" s="18"/>
      <c r="G38" s="16"/>
      <c r="H38" s="16"/>
      <c r="I38" s="52">
        <v>0</v>
      </c>
      <c r="J38" s="53">
        <v>0</v>
      </c>
      <c r="K38" s="53">
        <v>0</v>
      </c>
      <c r="L38" s="53">
        <v>0</v>
      </c>
      <c r="M38" s="18" t="str">
        <f t="shared" si="3"/>
        <v/>
      </c>
      <c r="N38" s="19" t="str">
        <f t="shared" si="1"/>
        <v/>
      </c>
      <c r="O38" s="20">
        <f t="shared" si="2"/>
        <v>0</v>
      </c>
    </row>
    <row r="39" spans="1:18" outlineLevel="1" x14ac:dyDescent="0.2">
      <c r="A39" s="44">
        <v>15</v>
      </c>
      <c r="B39" s="55"/>
      <c r="C39" s="24"/>
      <c r="D39" s="12"/>
      <c r="E39" s="13"/>
      <c r="F39" s="14"/>
      <c r="G39" s="13"/>
      <c r="H39" s="13"/>
      <c r="I39" s="48">
        <v>0</v>
      </c>
      <c r="J39" s="49">
        <v>0</v>
      </c>
      <c r="K39" s="49">
        <v>0</v>
      </c>
      <c r="L39" s="49">
        <v>0</v>
      </c>
      <c r="M39" s="14" t="str">
        <f t="shared" ref="M39:M54" si="6">IFERROR((H39/((E39*660/1000000/D39)^-1)*10.5)*G39,"")</f>
        <v/>
      </c>
      <c r="N39" s="15" t="str">
        <f t="shared" ref="N39:N54" si="7">IFERROR(10.5*G39-O39-M39-I39-J39-L39-K39,"")</f>
        <v/>
      </c>
      <c r="O39" s="23">
        <f t="shared" ref="O39:O54" si="8">10.5*G39-((90*0.95 - MM_sum/_xlnm.extract)/(90*0.95))*10.5*G39</f>
        <v>0</v>
      </c>
    </row>
    <row r="40" spans="1:18" outlineLevel="1" x14ac:dyDescent="0.2">
      <c r="A40" s="42">
        <v>16</v>
      </c>
      <c r="B40" s="43"/>
      <c r="C40" s="50"/>
      <c r="D40" s="51"/>
      <c r="E40" s="51"/>
      <c r="F40" s="18" t="str">
        <f t="shared" si="0"/>
        <v/>
      </c>
      <c r="G40" s="51"/>
      <c r="H40" s="51"/>
      <c r="I40" s="52">
        <v>0</v>
      </c>
      <c r="J40" s="53">
        <v>0</v>
      </c>
      <c r="K40" s="53">
        <v>0</v>
      </c>
      <c r="L40" s="53">
        <v>0</v>
      </c>
      <c r="M40" s="18" t="str">
        <f t="shared" si="6"/>
        <v/>
      </c>
      <c r="N40" s="19" t="str">
        <f t="shared" si="7"/>
        <v/>
      </c>
      <c r="O40" s="20">
        <f t="shared" si="8"/>
        <v>0</v>
      </c>
    </row>
    <row r="41" spans="1:18" outlineLevel="1" x14ac:dyDescent="0.2">
      <c r="A41" s="44">
        <v>17</v>
      </c>
      <c r="B41" s="55"/>
      <c r="C41" s="45"/>
      <c r="D41" s="46"/>
      <c r="E41" s="46"/>
      <c r="F41" s="47" t="str">
        <f t="shared" si="0"/>
        <v/>
      </c>
      <c r="G41" s="46"/>
      <c r="H41" s="46"/>
      <c r="I41" s="48">
        <v>0</v>
      </c>
      <c r="J41" s="49">
        <v>0</v>
      </c>
      <c r="K41" s="49">
        <v>0</v>
      </c>
      <c r="L41" s="49">
        <v>0</v>
      </c>
      <c r="M41" s="14" t="str">
        <f t="shared" si="6"/>
        <v/>
      </c>
      <c r="N41" s="15" t="str">
        <f t="shared" si="7"/>
        <v/>
      </c>
      <c r="O41" s="23">
        <f t="shared" si="8"/>
        <v>0</v>
      </c>
    </row>
    <row r="42" spans="1:18" outlineLevel="1" x14ac:dyDescent="0.2">
      <c r="A42" s="42">
        <v>18</v>
      </c>
      <c r="B42" s="43"/>
      <c r="C42" s="50"/>
      <c r="D42" s="51"/>
      <c r="E42" s="51"/>
      <c r="F42" s="18" t="str">
        <f t="shared" si="0"/>
        <v/>
      </c>
      <c r="G42" s="51"/>
      <c r="H42" s="51"/>
      <c r="I42" s="52">
        <v>0</v>
      </c>
      <c r="J42" s="53">
        <v>0</v>
      </c>
      <c r="K42" s="53">
        <v>0</v>
      </c>
      <c r="L42" s="53">
        <v>0</v>
      </c>
      <c r="M42" s="18" t="str">
        <f t="shared" si="6"/>
        <v/>
      </c>
      <c r="N42" s="19" t="str">
        <f t="shared" si="7"/>
        <v/>
      </c>
      <c r="O42" s="20">
        <f t="shared" si="8"/>
        <v>0</v>
      </c>
    </row>
    <row r="43" spans="1:18" outlineLevel="1" x14ac:dyDescent="0.2">
      <c r="A43" s="44">
        <v>19</v>
      </c>
      <c r="B43" s="55"/>
      <c r="C43" s="45"/>
      <c r="D43" s="46"/>
      <c r="E43" s="46"/>
      <c r="F43" s="47" t="str">
        <f t="shared" ref="F43:F54" si="9">IFERROR(1/(E43*660/1000000/D43),"")</f>
        <v/>
      </c>
      <c r="G43" s="46"/>
      <c r="H43" s="46"/>
      <c r="I43" s="48">
        <v>0</v>
      </c>
      <c r="J43" s="49">
        <v>0</v>
      </c>
      <c r="K43" s="49">
        <v>0</v>
      </c>
      <c r="L43" s="49">
        <v>0</v>
      </c>
      <c r="M43" s="14" t="str">
        <f t="shared" si="6"/>
        <v/>
      </c>
      <c r="N43" s="15" t="str">
        <f t="shared" si="7"/>
        <v/>
      </c>
      <c r="O43" s="23">
        <f t="shared" si="8"/>
        <v>0</v>
      </c>
    </row>
    <row r="44" spans="1:18" outlineLevel="1" x14ac:dyDescent="0.2">
      <c r="A44" s="42">
        <v>20</v>
      </c>
      <c r="B44" s="43"/>
      <c r="C44" s="50"/>
      <c r="D44" s="51"/>
      <c r="E44" s="51"/>
      <c r="F44" s="18" t="str">
        <f t="shared" si="9"/>
        <v/>
      </c>
      <c r="G44" s="51"/>
      <c r="H44" s="51"/>
      <c r="I44" s="52">
        <v>0</v>
      </c>
      <c r="J44" s="53">
        <v>0</v>
      </c>
      <c r="K44" s="53">
        <v>0</v>
      </c>
      <c r="L44" s="53">
        <v>0</v>
      </c>
      <c r="M44" s="18" t="str">
        <f t="shared" si="6"/>
        <v/>
      </c>
      <c r="N44" s="19" t="str">
        <f t="shared" si="7"/>
        <v/>
      </c>
      <c r="O44" s="20">
        <f t="shared" si="8"/>
        <v>0</v>
      </c>
    </row>
    <row r="45" spans="1:18" outlineLevel="1" x14ac:dyDescent="0.2">
      <c r="A45" s="44">
        <v>21</v>
      </c>
      <c r="B45" s="55"/>
      <c r="C45" s="45"/>
      <c r="D45" s="46"/>
      <c r="E45" s="46"/>
      <c r="F45" s="47" t="str">
        <f t="shared" si="9"/>
        <v/>
      </c>
      <c r="G45" s="46"/>
      <c r="H45" s="46"/>
      <c r="I45" s="48">
        <v>0</v>
      </c>
      <c r="J45" s="49">
        <v>0</v>
      </c>
      <c r="K45" s="49">
        <v>0</v>
      </c>
      <c r="L45" s="49">
        <v>0</v>
      </c>
      <c r="M45" s="14" t="str">
        <f t="shared" si="6"/>
        <v/>
      </c>
      <c r="N45" s="15" t="str">
        <f t="shared" si="7"/>
        <v/>
      </c>
      <c r="O45" s="23">
        <f t="shared" si="8"/>
        <v>0</v>
      </c>
    </row>
    <row r="46" spans="1:18" outlineLevel="1" x14ac:dyDescent="0.2">
      <c r="A46" s="42">
        <v>22</v>
      </c>
      <c r="B46" s="43"/>
      <c r="C46" s="50"/>
      <c r="D46" s="51"/>
      <c r="E46" s="51"/>
      <c r="F46" s="18" t="str">
        <f t="shared" si="9"/>
        <v/>
      </c>
      <c r="G46" s="51"/>
      <c r="H46" s="51"/>
      <c r="I46" s="52">
        <v>0</v>
      </c>
      <c r="J46" s="53">
        <v>0</v>
      </c>
      <c r="K46" s="53">
        <v>0</v>
      </c>
      <c r="L46" s="53">
        <v>0</v>
      </c>
      <c r="M46" s="18" t="str">
        <f t="shared" si="6"/>
        <v/>
      </c>
      <c r="N46" s="19" t="str">
        <f t="shared" si="7"/>
        <v/>
      </c>
      <c r="O46" s="20">
        <f t="shared" si="8"/>
        <v>0</v>
      </c>
    </row>
    <row r="47" spans="1:18" outlineLevel="1" x14ac:dyDescent="0.2">
      <c r="A47" s="44">
        <v>23</v>
      </c>
      <c r="B47" s="55"/>
      <c r="C47" s="45"/>
      <c r="D47" s="46"/>
      <c r="E47" s="46"/>
      <c r="F47" s="47" t="str">
        <f t="shared" si="9"/>
        <v/>
      </c>
      <c r="G47" s="46"/>
      <c r="H47" s="46"/>
      <c r="I47" s="48">
        <v>0</v>
      </c>
      <c r="J47" s="49">
        <v>0</v>
      </c>
      <c r="K47" s="49">
        <v>0</v>
      </c>
      <c r="L47" s="49">
        <v>0</v>
      </c>
      <c r="M47" s="14" t="str">
        <f t="shared" si="6"/>
        <v/>
      </c>
      <c r="N47" s="15" t="str">
        <f t="shared" si="7"/>
        <v/>
      </c>
      <c r="O47" s="23">
        <f t="shared" si="8"/>
        <v>0</v>
      </c>
    </row>
    <row r="48" spans="1:18" outlineLevel="1" x14ac:dyDescent="0.2">
      <c r="A48" s="42">
        <v>24</v>
      </c>
      <c r="B48" s="43"/>
      <c r="C48" s="50"/>
      <c r="D48" s="51"/>
      <c r="E48" s="51"/>
      <c r="F48" s="18" t="str">
        <f t="shared" si="9"/>
        <v/>
      </c>
      <c r="G48" s="51"/>
      <c r="H48" s="51"/>
      <c r="I48" s="52">
        <v>0</v>
      </c>
      <c r="J48" s="53">
        <v>0</v>
      </c>
      <c r="K48" s="53">
        <v>0</v>
      </c>
      <c r="L48" s="53">
        <v>0</v>
      </c>
      <c r="M48" s="18" t="str">
        <f t="shared" si="6"/>
        <v/>
      </c>
      <c r="N48" s="19" t="str">
        <f t="shared" si="7"/>
        <v/>
      </c>
      <c r="O48" s="20">
        <f t="shared" si="8"/>
        <v>0</v>
      </c>
    </row>
    <row r="49" spans="1:15" outlineLevel="1" x14ac:dyDescent="0.2">
      <c r="A49" s="44">
        <v>25</v>
      </c>
      <c r="B49" s="55"/>
      <c r="C49" s="45"/>
      <c r="D49" s="46"/>
      <c r="E49" s="46"/>
      <c r="F49" s="47" t="str">
        <f t="shared" si="9"/>
        <v/>
      </c>
      <c r="G49" s="46"/>
      <c r="H49" s="46"/>
      <c r="I49" s="48">
        <v>0</v>
      </c>
      <c r="J49" s="49">
        <v>0</v>
      </c>
      <c r="K49" s="49">
        <v>0</v>
      </c>
      <c r="L49" s="49">
        <v>0</v>
      </c>
      <c r="M49" s="14" t="str">
        <f t="shared" si="6"/>
        <v/>
      </c>
      <c r="N49" s="15" t="str">
        <f t="shared" si="7"/>
        <v/>
      </c>
      <c r="O49" s="23">
        <f t="shared" si="8"/>
        <v>0</v>
      </c>
    </row>
    <row r="50" spans="1:15" outlineLevel="1" x14ac:dyDescent="0.2">
      <c r="A50" s="42">
        <v>26</v>
      </c>
      <c r="B50" s="43"/>
      <c r="C50" s="50"/>
      <c r="D50" s="51"/>
      <c r="E50" s="51"/>
      <c r="F50" s="18" t="str">
        <f t="shared" si="9"/>
        <v/>
      </c>
      <c r="G50" s="51"/>
      <c r="H50" s="51"/>
      <c r="I50" s="52">
        <v>0</v>
      </c>
      <c r="J50" s="53">
        <v>0</v>
      </c>
      <c r="K50" s="53">
        <v>0</v>
      </c>
      <c r="L50" s="53">
        <v>0</v>
      </c>
      <c r="M50" s="18" t="str">
        <f t="shared" si="6"/>
        <v/>
      </c>
      <c r="N50" s="19" t="str">
        <f t="shared" si="7"/>
        <v/>
      </c>
      <c r="O50" s="20">
        <f t="shared" si="8"/>
        <v>0</v>
      </c>
    </row>
    <row r="51" spans="1:15" outlineLevel="1" x14ac:dyDescent="0.2">
      <c r="A51" s="44">
        <v>27</v>
      </c>
      <c r="B51" s="55"/>
      <c r="C51" s="45"/>
      <c r="D51" s="46"/>
      <c r="E51" s="46"/>
      <c r="F51" s="47" t="str">
        <f t="shared" si="9"/>
        <v/>
      </c>
      <c r="G51" s="46"/>
      <c r="H51" s="46"/>
      <c r="I51" s="48">
        <v>0</v>
      </c>
      <c r="J51" s="49">
        <v>0</v>
      </c>
      <c r="K51" s="49">
        <v>0</v>
      </c>
      <c r="L51" s="49">
        <v>0</v>
      </c>
      <c r="M51" s="14" t="str">
        <f t="shared" si="6"/>
        <v/>
      </c>
      <c r="N51" s="15" t="str">
        <f t="shared" si="7"/>
        <v/>
      </c>
      <c r="O51" s="23">
        <f t="shared" si="8"/>
        <v>0</v>
      </c>
    </row>
    <row r="52" spans="1:15" outlineLevel="1" x14ac:dyDescent="0.2">
      <c r="A52" s="42">
        <v>28</v>
      </c>
      <c r="B52" s="43"/>
      <c r="C52" s="50"/>
      <c r="D52" s="51"/>
      <c r="E52" s="51"/>
      <c r="F52" s="18" t="str">
        <f t="shared" si="9"/>
        <v/>
      </c>
      <c r="G52" s="51"/>
      <c r="H52" s="51"/>
      <c r="I52" s="52">
        <v>0</v>
      </c>
      <c r="J52" s="53">
        <v>0</v>
      </c>
      <c r="K52" s="53">
        <v>0</v>
      </c>
      <c r="L52" s="53">
        <v>0</v>
      </c>
      <c r="M52" s="18" t="str">
        <f t="shared" si="6"/>
        <v/>
      </c>
      <c r="N52" s="19" t="str">
        <f t="shared" si="7"/>
        <v/>
      </c>
      <c r="O52" s="20">
        <f t="shared" si="8"/>
        <v>0</v>
      </c>
    </row>
    <row r="53" spans="1:15" outlineLevel="1" x14ac:dyDescent="0.2">
      <c r="A53" s="44">
        <v>29</v>
      </c>
      <c r="B53" s="55"/>
      <c r="C53" s="45"/>
      <c r="D53" s="46"/>
      <c r="E53" s="46"/>
      <c r="F53" s="47" t="str">
        <f t="shared" si="9"/>
        <v/>
      </c>
      <c r="G53" s="46"/>
      <c r="H53" s="46"/>
      <c r="I53" s="48">
        <v>0</v>
      </c>
      <c r="J53" s="49">
        <v>0</v>
      </c>
      <c r="K53" s="49">
        <v>0</v>
      </c>
      <c r="L53" s="49">
        <v>0</v>
      </c>
      <c r="M53" s="14" t="str">
        <f t="shared" si="6"/>
        <v/>
      </c>
      <c r="N53" s="15" t="str">
        <f t="shared" si="7"/>
        <v/>
      </c>
      <c r="O53" s="23">
        <f t="shared" si="8"/>
        <v>0</v>
      </c>
    </row>
    <row r="54" spans="1:15" ht="16" outlineLevel="1" thickBot="1" x14ac:dyDescent="0.25">
      <c r="A54" s="42">
        <v>30</v>
      </c>
      <c r="B54" s="43"/>
      <c r="C54" s="50"/>
      <c r="D54" s="51"/>
      <c r="E54" s="51"/>
      <c r="F54" s="18" t="str">
        <f t="shared" si="9"/>
        <v/>
      </c>
      <c r="G54" s="51"/>
      <c r="H54" s="51"/>
      <c r="I54" s="56">
        <v>0</v>
      </c>
      <c r="J54" s="57">
        <v>0</v>
      </c>
      <c r="K54" s="57">
        <v>0</v>
      </c>
      <c r="L54" s="57">
        <v>0</v>
      </c>
      <c r="M54" s="26" t="str">
        <f t="shared" si="6"/>
        <v/>
      </c>
      <c r="N54" s="27" t="str">
        <f t="shared" si="7"/>
        <v/>
      </c>
      <c r="O54" s="20">
        <f t="shared" si="8"/>
        <v>0</v>
      </c>
    </row>
    <row r="55" spans="1:15" ht="16.5" customHeight="1" thickTop="1" x14ac:dyDescent="0.2"/>
  </sheetData>
  <sheetProtection selectLockedCells="1"/>
  <dataConsolidate/>
  <conditionalFormatting sqref="I24:O54">
    <cfRule type="cellIs" dxfId="10" priority="22" operator="equal">
      <formula>0</formula>
    </cfRule>
    <cfRule type="cellIs" dxfId="9" priority="23" operator="lessThan">
      <formula>0.5</formula>
    </cfRule>
  </conditionalFormatting>
  <conditionalFormatting sqref="D12:D13">
    <cfRule type="cellIs" dxfId="8" priority="17" operator="equal">
      <formula>0</formula>
    </cfRule>
    <cfRule type="cellIs" dxfId="7" priority="18" operator="lessThan">
      <formula>0.5</formula>
    </cfRule>
  </conditionalFormatting>
  <conditionalFormatting sqref="D12:D13">
    <cfRule type="expression" dxfId="6" priority="16">
      <formula>(MM_sum/_xlnm.extract &gt; 85.5)</formula>
    </cfRule>
  </conditionalFormatting>
  <conditionalFormatting sqref="D15:D20">
    <cfRule type="cellIs" dxfId="5" priority="5" operator="equal">
      <formula>0</formula>
    </cfRule>
    <cfRule type="cellIs" dxfId="4" priority="6" operator="lessThan">
      <formula>0.5</formula>
    </cfRule>
  </conditionalFormatting>
  <conditionalFormatting sqref="D15:D20">
    <cfRule type="expression" dxfId="3" priority="4">
      <formula>(MM_sum/_xlnm.extract &gt; 85.5)</formula>
    </cfRule>
  </conditionalFormatting>
  <conditionalFormatting sqref="D14">
    <cfRule type="cellIs" dxfId="2" priority="2" operator="equal">
      <formula>0</formula>
    </cfRule>
    <cfRule type="cellIs" dxfId="1" priority="3" operator="lessThan">
      <formula>0.5</formula>
    </cfRule>
  </conditionalFormatting>
  <conditionalFormatting sqref="D14">
    <cfRule type="expression" dxfId="0" priority="1">
      <formula>(MM_sum/_xlnm.extract &gt; 85.5)</formula>
    </cfRule>
  </conditionalFormatting>
  <dataValidations count="1">
    <dataValidation type="custom" allowBlank="1" showInputMessage="1" showErrorMessage="1" sqref="M23:P23 C24:E25 G24:L25 A1:A5 A23:H23 B21 M24:O54 F24:F54" xr:uid="{00000000-0002-0000-0000-000000000000}">
      <formula1>""""""</formula1>
    </dataValidation>
  </dataValidations>
  <pageMargins left="0.7" right="0.7" top="0.75" bottom="0.75" header="0.3" footer="0.3"/>
  <pageSetup scale="63" orientation="landscape" r:id="rId1"/>
  <ignoredErrors>
    <ignoredError sqref="F24:F25 F43:F5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95FBA-FF7E-FF48-9CDF-F8F16548E49E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22"/>
  <sheetViews>
    <sheetView workbookViewId="0">
      <selection activeCell="H12" sqref="H12"/>
    </sheetView>
  </sheetViews>
  <sheetFormatPr baseColWidth="10" defaultColWidth="8.83203125" defaultRowHeight="15" x14ac:dyDescent="0.2"/>
  <cols>
    <col min="2" max="2" width="14.5" customWidth="1"/>
    <col min="3" max="3" width="11.83203125" customWidth="1"/>
    <col min="4" max="4" width="14.5" customWidth="1"/>
    <col min="5" max="5" width="15.1640625" customWidth="1"/>
    <col min="7" max="9" width="17.5" customWidth="1"/>
    <col min="10" max="10" width="8.83203125" customWidth="1"/>
    <col min="12" max="12" width="18.1640625" customWidth="1"/>
    <col min="15" max="15" width="14" customWidth="1"/>
  </cols>
  <sheetData>
    <row r="1" spans="1:9" ht="28" x14ac:dyDescent="0.2">
      <c r="A1" s="95" t="s">
        <v>50</v>
      </c>
      <c r="B1" s="95" t="s">
        <v>51</v>
      </c>
      <c r="C1" s="95" t="s">
        <v>52</v>
      </c>
      <c r="D1" s="95" t="s">
        <v>53</v>
      </c>
      <c r="E1" s="95" t="s">
        <v>54</v>
      </c>
      <c r="F1" s="95" t="s">
        <v>55</v>
      </c>
      <c r="G1" s="95" t="s">
        <v>56</v>
      </c>
      <c r="H1" s="95" t="s">
        <v>57</v>
      </c>
      <c r="I1" s="95" t="s">
        <v>58</v>
      </c>
    </row>
    <row r="2" spans="1:9" x14ac:dyDescent="0.2">
      <c r="A2" s="96">
        <v>9.2592592592592588E-5</v>
      </c>
      <c r="B2" s="97">
        <v>31.8</v>
      </c>
      <c r="C2" s="97">
        <v>5</v>
      </c>
      <c r="D2" s="97">
        <v>21</v>
      </c>
      <c r="E2" s="97">
        <v>4</v>
      </c>
      <c r="F2" s="97">
        <v>62</v>
      </c>
      <c r="G2" s="97">
        <v>27</v>
      </c>
      <c r="H2" s="97">
        <v>67</v>
      </c>
      <c r="I2" s="97">
        <v>25</v>
      </c>
    </row>
    <row r="3" spans="1:9" x14ac:dyDescent="0.2">
      <c r="A3" s="96">
        <v>5.6481481481481478E-3</v>
      </c>
      <c r="B3" s="97">
        <v>30.7</v>
      </c>
      <c r="C3" s="97">
        <v>10</v>
      </c>
      <c r="D3" s="97">
        <v>22</v>
      </c>
      <c r="E3" s="97">
        <v>2</v>
      </c>
      <c r="F3" s="97">
        <v>101</v>
      </c>
      <c r="G3" s="97">
        <v>30</v>
      </c>
      <c r="H3" s="97">
        <v>117</v>
      </c>
      <c r="I3" s="97">
        <v>22</v>
      </c>
    </row>
    <row r="4" spans="1:9" x14ac:dyDescent="0.2">
      <c r="A4" s="96">
        <v>1.1203703703703704E-2</v>
      </c>
      <c r="B4" s="97">
        <v>30.1</v>
      </c>
      <c r="C4" s="97">
        <v>18</v>
      </c>
      <c r="D4" s="97">
        <v>20</v>
      </c>
      <c r="E4" s="97">
        <v>0</v>
      </c>
      <c r="F4" s="97">
        <v>207</v>
      </c>
      <c r="G4" s="97">
        <v>54</v>
      </c>
      <c r="H4" s="97">
        <v>201</v>
      </c>
      <c r="I4" s="97">
        <v>16</v>
      </c>
    </row>
    <row r="5" spans="1:9" x14ac:dyDescent="0.2">
      <c r="A5" s="96">
        <v>1.6759259259259258E-2</v>
      </c>
      <c r="B5" s="97">
        <v>29.6</v>
      </c>
      <c r="C5" s="97">
        <v>13</v>
      </c>
      <c r="D5" s="97">
        <v>8</v>
      </c>
      <c r="E5" s="97">
        <v>7</v>
      </c>
      <c r="F5" s="97">
        <v>304</v>
      </c>
      <c r="G5" s="97">
        <v>70</v>
      </c>
      <c r="H5" s="97">
        <v>306</v>
      </c>
      <c r="I5" s="97">
        <v>9</v>
      </c>
    </row>
    <row r="6" spans="1:9" x14ac:dyDescent="0.2">
      <c r="A6" s="96">
        <v>2.2314814814814815E-2</v>
      </c>
      <c r="B6" s="97">
        <v>29.3</v>
      </c>
      <c r="C6" s="97">
        <v>19</v>
      </c>
      <c r="D6" s="97">
        <v>22</v>
      </c>
      <c r="E6" s="97">
        <v>11</v>
      </c>
      <c r="F6" s="97">
        <v>454</v>
      </c>
      <c r="G6" s="97">
        <v>100</v>
      </c>
      <c r="H6" s="97">
        <v>456</v>
      </c>
      <c r="I6" s="97">
        <v>19</v>
      </c>
    </row>
    <row r="7" spans="1:9" x14ac:dyDescent="0.2">
      <c r="A7" s="96">
        <v>2.7870370370370368E-2</v>
      </c>
      <c r="B7" s="97">
        <v>29.1</v>
      </c>
      <c r="C7" s="97">
        <v>12</v>
      </c>
      <c r="D7" s="97">
        <v>24</v>
      </c>
      <c r="E7" s="97">
        <v>15</v>
      </c>
      <c r="F7" s="97">
        <v>570</v>
      </c>
      <c r="G7" s="97">
        <v>136</v>
      </c>
      <c r="H7" s="97">
        <v>624</v>
      </c>
      <c r="I7" s="97">
        <v>33</v>
      </c>
    </row>
    <row r="8" spans="1:9" x14ac:dyDescent="0.2">
      <c r="A8" s="96">
        <v>3.3425925925925921E-2</v>
      </c>
      <c r="B8" s="97">
        <v>29</v>
      </c>
      <c r="C8" s="97">
        <v>11</v>
      </c>
      <c r="D8" s="97">
        <v>17</v>
      </c>
      <c r="E8" s="97">
        <v>1</v>
      </c>
      <c r="F8" s="97">
        <v>649</v>
      </c>
      <c r="G8" s="97">
        <v>157</v>
      </c>
      <c r="H8" s="97">
        <v>792</v>
      </c>
      <c r="I8" s="97">
        <v>23</v>
      </c>
    </row>
    <row r="9" spans="1:9" x14ac:dyDescent="0.2">
      <c r="A9" s="96">
        <v>3.8981481481481485E-2</v>
      </c>
      <c r="B9" s="97">
        <v>29</v>
      </c>
      <c r="C9" s="97">
        <v>41</v>
      </c>
      <c r="D9" s="97">
        <v>19</v>
      </c>
      <c r="E9" s="97">
        <v>5</v>
      </c>
      <c r="F9" s="97">
        <v>704</v>
      </c>
      <c r="G9" s="97">
        <v>174</v>
      </c>
      <c r="H9" s="97">
        <v>909</v>
      </c>
      <c r="I9" s="97">
        <v>29</v>
      </c>
    </row>
    <row r="10" spans="1:9" x14ac:dyDescent="0.2">
      <c r="A10" s="96">
        <v>4.4537037037037042E-2</v>
      </c>
      <c r="B10" s="97">
        <v>29</v>
      </c>
      <c r="C10" s="97">
        <v>25</v>
      </c>
      <c r="D10" s="97">
        <v>31</v>
      </c>
      <c r="E10" s="97">
        <v>7</v>
      </c>
      <c r="F10" s="97">
        <v>812</v>
      </c>
      <c r="G10" s="97">
        <v>202</v>
      </c>
      <c r="H10" s="97">
        <v>1023</v>
      </c>
      <c r="I10" s="97">
        <v>16</v>
      </c>
    </row>
    <row r="11" spans="1:9" x14ac:dyDescent="0.2">
      <c r="A11" s="96">
        <v>5.0092592592592598E-2</v>
      </c>
      <c r="B11" s="97">
        <v>29</v>
      </c>
      <c r="C11" s="97">
        <v>21</v>
      </c>
      <c r="D11" s="97">
        <v>28</v>
      </c>
      <c r="E11" s="97">
        <v>4</v>
      </c>
      <c r="F11" s="97">
        <v>905</v>
      </c>
      <c r="G11" s="97">
        <v>227</v>
      </c>
      <c r="H11" s="97">
        <v>1136</v>
      </c>
      <c r="I11" s="97">
        <v>32</v>
      </c>
    </row>
    <row r="12" spans="1:9" x14ac:dyDescent="0.2">
      <c r="A12" s="96">
        <v>5.5648148148148148E-2</v>
      </c>
      <c r="B12" s="97">
        <v>29</v>
      </c>
      <c r="C12" s="97">
        <v>24</v>
      </c>
      <c r="D12" s="97">
        <v>21</v>
      </c>
      <c r="E12" s="97">
        <v>1</v>
      </c>
      <c r="F12" s="97">
        <v>1051</v>
      </c>
      <c r="G12" s="97">
        <v>225</v>
      </c>
      <c r="H12" s="97">
        <v>1230</v>
      </c>
      <c r="I12" s="97">
        <v>31</v>
      </c>
    </row>
    <row r="13" spans="1:9" x14ac:dyDescent="0.2">
      <c r="A13" s="96">
        <v>6.1203703703703705E-2</v>
      </c>
      <c r="B13" s="97">
        <v>29</v>
      </c>
      <c r="C13" s="97">
        <v>32</v>
      </c>
      <c r="D13" s="97">
        <v>37</v>
      </c>
      <c r="E13" s="97">
        <v>8</v>
      </c>
      <c r="F13" s="97">
        <v>1152</v>
      </c>
      <c r="G13" s="97">
        <v>239</v>
      </c>
      <c r="H13" s="97">
        <v>1325</v>
      </c>
      <c r="I13" s="97">
        <v>31</v>
      </c>
    </row>
    <row r="14" spans="1:9" x14ac:dyDescent="0.2">
      <c r="A14" s="96">
        <v>6.6759259259259254E-2</v>
      </c>
      <c r="B14" s="97">
        <v>29</v>
      </c>
      <c r="C14" s="97">
        <v>37</v>
      </c>
      <c r="D14" s="97">
        <v>33</v>
      </c>
      <c r="E14" s="97">
        <v>8</v>
      </c>
      <c r="F14" s="97">
        <v>1272</v>
      </c>
      <c r="G14" s="97">
        <v>240</v>
      </c>
      <c r="H14" s="97">
        <v>1468</v>
      </c>
      <c r="I14" s="97">
        <v>29</v>
      </c>
    </row>
    <row r="15" spans="1:9" x14ac:dyDescent="0.2">
      <c r="A15" s="96">
        <v>7.2314814814814818E-2</v>
      </c>
      <c r="B15" s="97">
        <v>29</v>
      </c>
      <c r="C15" s="97">
        <v>37</v>
      </c>
      <c r="D15" s="97">
        <v>32</v>
      </c>
      <c r="E15" s="97">
        <v>1</v>
      </c>
      <c r="F15" s="97">
        <v>1379</v>
      </c>
      <c r="G15" s="97">
        <v>260</v>
      </c>
      <c r="H15" s="97">
        <v>1635</v>
      </c>
      <c r="I15" s="97">
        <v>26</v>
      </c>
    </row>
    <row r="16" spans="1:9" x14ac:dyDescent="0.2">
      <c r="A16" s="96">
        <v>7.7870370370370368E-2</v>
      </c>
      <c r="B16" s="97">
        <v>29</v>
      </c>
      <c r="C16" s="97">
        <v>35</v>
      </c>
      <c r="D16" s="97">
        <v>36</v>
      </c>
      <c r="E16" s="97">
        <v>0</v>
      </c>
      <c r="F16" s="97">
        <v>1486</v>
      </c>
      <c r="G16" s="97">
        <v>266</v>
      </c>
      <c r="H16" s="97">
        <v>1735</v>
      </c>
      <c r="I16" s="97">
        <v>34</v>
      </c>
    </row>
    <row r="17" spans="1:10" x14ac:dyDescent="0.2">
      <c r="A17" s="96">
        <v>8.3425925925925917E-2</v>
      </c>
      <c r="B17" s="97">
        <v>29</v>
      </c>
      <c r="C17" s="97">
        <v>39</v>
      </c>
      <c r="D17" s="97">
        <v>49</v>
      </c>
      <c r="E17" s="97">
        <v>10</v>
      </c>
      <c r="F17" s="97">
        <v>1543</v>
      </c>
      <c r="G17" s="97">
        <v>293</v>
      </c>
      <c r="H17" s="97">
        <v>1830</v>
      </c>
      <c r="I17" s="97">
        <v>21</v>
      </c>
    </row>
    <row r="18" spans="1:10" x14ac:dyDescent="0.2">
      <c r="A18" s="96">
        <v>8.8981481481481481E-2</v>
      </c>
      <c r="B18" s="97">
        <v>29</v>
      </c>
      <c r="C18" s="97">
        <v>34</v>
      </c>
      <c r="D18" s="97">
        <v>37</v>
      </c>
      <c r="E18" s="97">
        <v>25</v>
      </c>
      <c r="F18" s="97">
        <v>1659</v>
      </c>
      <c r="G18" s="97">
        <v>307</v>
      </c>
      <c r="H18" s="97">
        <v>1948</v>
      </c>
      <c r="I18" s="97">
        <v>23</v>
      </c>
    </row>
    <row r="19" spans="1:10" x14ac:dyDescent="0.2">
      <c r="A19" s="96">
        <v>9.4537037037037031E-2</v>
      </c>
      <c r="B19" s="97">
        <v>29</v>
      </c>
      <c r="C19" s="97">
        <v>42</v>
      </c>
      <c r="D19" s="97">
        <v>64</v>
      </c>
      <c r="E19" s="97">
        <v>20</v>
      </c>
      <c r="F19" s="97">
        <v>1766</v>
      </c>
      <c r="G19" s="97">
        <v>313</v>
      </c>
      <c r="H19" s="97">
        <v>2062</v>
      </c>
      <c r="I19" s="97">
        <v>22</v>
      </c>
    </row>
    <row r="20" spans="1:10" x14ac:dyDescent="0.2">
      <c r="A20" s="96">
        <v>0.10009259259259258</v>
      </c>
      <c r="B20" s="97">
        <v>29</v>
      </c>
      <c r="C20" s="97">
        <v>35</v>
      </c>
      <c r="D20" s="97">
        <v>36</v>
      </c>
      <c r="E20" s="97">
        <v>2</v>
      </c>
      <c r="F20" s="97">
        <v>1843</v>
      </c>
      <c r="G20" s="97">
        <v>323</v>
      </c>
      <c r="H20" s="97">
        <v>2186</v>
      </c>
      <c r="I20" s="97">
        <v>34</v>
      </c>
    </row>
    <row r="21" spans="1:10" x14ac:dyDescent="0.2">
      <c r="A21" s="96">
        <v>0.10564814814814816</v>
      </c>
      <c r="B21" s="97">
        <v>29.1</v>
      </c>
      <c r="C21" s="97">
        <v>37</v>
      </c>
      <c r="D21" s="97">
        <v>41</v>
      </c>
      <c r="E21" s="97">
        <v>11</v>
      </c>
      <c r="F21" s="97">
        <v>1923</v>
      </c>
      <c r="G21" s="97">
        <v>351</v>
      </c>
      <c r="H21" s="97">
        <v>2235</v>
      </c>
      <c r="I21" s="97">
        <v>22</v>
      </c>
      <c r="J21" t="s">
        <v>70</v>
      </c>
    </row>
    <row r="22" spans="1:10" x14ac:dyDescent="0.2">
      <c r="A22" s="96">
        <v>0.11120370370370369</v>
      </c>
      <c r="B22" s="97">
        <v>29.1</v>
      </c>
      <c r="C22" s="97">
        <v>42</v>
      </c>
      <c r="D22" s="97">
        <v>48</v>
      </c>
      <c r="E22" s="97">
        <v>1</v>
      </c>
      <c r="F22" s="97">
        <v>1986</v>
      </c>
      <c r="G22" s="97">
        <v>354</v>
      </c>
      <c r="H22" s="97">
        <v>2284</v>
      </c>
      <c r="I22" s="97">
        <v>36</v>
      </c>
    </row>
    <row r="23" spans="1:10" x14ac:dyDescent="0.2">
      <c r="A23" s="96">
        <v>0.11675925925925927</v>
      </c>
      <c r="B23" s="97">
        <v>29.1</v>
      </c>
      <c r="C23" s="97">
        <v>41</v>
      </c>
      <c r="D23" s="97">
        <v>33</v>
      </c>
      <c r="E23" s="97">
        <v>19</v>
      </c>
      <c r="F23" s="97">
        <v>2094</v>
      </c>
      <c r="G23" s="97">
        <v>382</v>
      </c>
      <c r="H23" s="97">
        <v>2366</v>
      </c>
      <c r="I23" s="97">
        <v>35</v>
      </c>
    </row>
    <row r="24" spans="1:10" x14ac:dyDescent="0.2">
      <c r="A24" s="96">
        <v>0.12231481481481482</v>
      </c>
      <c r="B24" s="97">
        <v>29.1</v>
      </c>
      <c r="C24" s="97">
        <v>53</v>
      </c>
      <c r="D24" s="97">
        <v>50</v>
      </c>
      <c r="E24" s="97">
        <v>17</v>
      </c>
      <c r="F24" s="97">
        <v>2180</v>
      </c>
      <c r="G24" s="97">
        <v>402</v>
      </c>
      <c r="H24" s="97">
        <v>2498</v>
      </c>
      <c r="I24" s="97">
        <v>36</v>
      </c>
    </row>
    <row r="25" spans="1:10" x14ac:dyDescent="0.2">
      <c r="A25" s="96">
        <v>0.12787037037037038</v>
      </c>
      <c r="B25" s="97">
        <v>29.1</v>
      </c>
      <c r="C25" s="97">
        <v>53</v>
      </c>
      <c r="D25" s="97">
        <v>66</v>
      </c>
      <c r="E25" s="97">
        <v>10</v>
      </c>
      <c r="F25" s="97">
        <v>2200</v>
      </c>
      <c r="G25" s="97">
        <v>395</v>
      </c>
      <c r="H25" s="97">
        <v>2558</v>
      </c>
      <c r="I25" s="97">
        <v>18</v>
      </c>
    </row>
    <row r="26" spans="1:10" x14ac:dyDescent="0.2">
      <c r="A26" s="96">
        <v>0.13342592592592592</v>
      </c>
      <c r="B26" s="97">
        <v>29.1</v>
      </c>
      <c r="C26" s="97">
        <v>48</v>
      </c>
      <c r="D26" s="97">
        <v>42</v>
      </c>
      <c r="E26" s="97">
        <v>0</v>
      </c>
      <c r="F26" s="97">
        <v>2267</v>
      </c>
      <c r="G26" s="97">
        <v>432</v>
      </c>
      <c r="H26" s="97">
        <v>2667</v>
      </c>
      <c r="I26" s="97">
        <v>30</v>
      </c>
    </row>
    <row r="27" spans="1:10" x14ac:dyDescent="0.2">
      <c r="A27" s="96">
        <v>0.13898148148148148</v>
      </c>
      <c r="B27" s="97">
        <v>29</v>
      </c>
      <c r="C27" s="97">
        <v>42</v>
      </c>
      <c r="D27" s="97">
        <v>44</v>
      </c>
      <c r="E27" s="97">
        <v>0</v>
      </c>
      <c r="F27" s="97">
        <v>2345</v>
      </c>
      <c r="G27" s="97">
        <v>415</v>
      </c>
      <c r="H27" s="97">
        <v>2721</v>
      </c>
      <c r="I27" s="97">
        <v>31</v>
      </c>
    </row>
    <row r="28" spans="1:10" x14ac:dyDescent="0.2">
      <c r="A28" s="96">
        <v>0.14453703703703705</v>
      </c>
      <c r="B28" s="97">
        <v>29.1</v>
      </c>
      <c r="C28" s="97">
        <v>43</v>
      </c>
      <c r="D28" s="97">
        <v>47</v>
      </c>
      <c r="E28" s="97">
        <v>0</v>
      </c>
      <c r="F28" s="97">
        <v>2451</v>
      </c>
      <c r="G28" s="97">
        <v>410</v>
      </c>
      <c r="H28" s="97">
        <v>2761</v>
      </c>
      <c r="I28" s="97">
        <v>37</v>
      </c>
    </row>
    <row r="29" spans="1:10" x14ac:dyDescent="0.2">
      <c r="A29" s="96">
        <v>0.15009259259259258</v>
      </c>
      <c r="B29" s="97">
        <v>29.1</v>
      </c>
      <c r="C29" s="97">
        <v>54</v>
      </c>
      <c r="D29" s="97">
        <v>53</v>
      </c>
      <c r="E29" s="97">
        <v>0</v>
      </c>
      <c r="F29" s="97">
        <v>2504</v>
      </c>
      <c r="G29" s="97">
        <v>437</v>
      </c>
      <c r="H29" s="97">
        <v>2822</v>
      </c>
      <c r="I29" s="97">
        <v>41</v>
      </c>
    </row>
    <row r="30" spans="1:10" x14ac:dyDescent="0.2">
      <c r="A30" s="96">
        <v>0.15564814814814815</v>
      </c>
      <c r="B30" s="97">
        <v>29.1</v>
      </c>
      <c r="C30" s="97">
        <v>53</v>
      </c>
      <c r="D30" s="97">
        <v>46</v>
      </c>
      <c r="E30" s="97">
        <v>12</v>
      </c>
      <c r="F30" s="97">
        <v>2536</v>
      </c>
      <c r="G30" s="97">
        <v>423</v>
      </c>
      <c r="H30" s="97">
        <v>2852</v>
      </c>
      <c r="I30" s="97">
        <v>51</v>
      </c>
    </row>
    <row r="31" spans="1:10" x14ac:dyDescent="0.2">
      <c r="A31" s="96">
        <v>0.16120370370370371</v>
      </c>
      <c r="B31" s="97">
        <v>29.1</v>
      </c>
      <c r="C31" s="97">
        <v>45</v>
      </c>
      <c r="D31" s="97">
        <v>62</v>
      </c>
      <c r="E31" s="97">
        <v>6</v>
      </c>
      <c r="F31" s="97">
        <v>2608</v>
      </c>
      <c r="G31" s="97">
        <v>460</v>
      </c>
      <c r="H31" s="97">
        <v>2840</v>
      </c>
      <c r="I31" s="97">
        <v>33</v>
      </c>
    </row>
    <row r="32" spans="1:10" x14ac:dyDescent="0.2">
      <c r="A32" s="96">
        <v>0.16675925925925927</v>
      </c>
      <c r="B32" s="97">
        <v>29.1</v>
      </c>
      <c r="C32" s="97">
        <v>44</v>
      </c>
      <c r="D32" s="97">
        <v>45</v>
      </c>
      <c r="E32" s="97">
        <v>0</v>
      </c>
      <c r="F32" s="97">
        <v>2581</v>
      </c>
      <c r="G32" s="97">
        <v>437</v>
      </c>
      <c r="H32" s="97">
        <v>2960</v>
      </c>
      <c r="I32" s="97">
        <v>44</v>
      </c>
    </row>
    <row r="33" spans="1:9" x14ac:dyDescent="0.2">
      <c r="A33" s="96">
        <v>0.17231481481481481</v>
      </c>
      <c r="B33" s="97">
        <v>29.1</v>
      </c>
      <c r="C33" s="97">
        <v>65</v>
      </c>
      <c r="D33" s="97">
        <v>46</v>
      </c>
      <c r="E33" s="97">
        <v>1</v>
      </c>
      <c r="F33" s="97">
        <v>2637</v>
      </c>
      <c r="G33" s="97">
        <v>448</v>
      </c>
      <c r="H33" s="97">
        <v>2946</v>
      </c>
      <c r="I33" s="97">
        <v>39</v>
      </c>
    </row>
    <row r="34" spans="1:9" x14ac:dyDescent="0.2">
      <c r="A34" s="96">
        <v>0.17787037037037037</v>
      </c>
      <c r="B34" s="97">
        <v>29</v>
      </c>
      <c r="C34" s="97">
        <v>53</v>
      </c>
      <c r="D34" s="97">
        <v>48</v>
      </c>
      <c r="E34" s="97">
        <v>4</v>
      </c>
      <c r="F34" s="97">
        <v>2651</v>
      </c>
      <c r="G34" s="97">
        <v>446</v>
      </c>
      <c r="H34" s="97">
        <v>3006</v>
      </c>
      <c r="I34" s="97">
        <v>40</v>
      </c>
    </row>
    <row r="35" spans="1:9" x14ac:dyDescent="0.2">
      <c r="A35" s="96">
        <v>0.18342592592592591</v>
      </c>
      <c r="B35" s="97">
        <v>29.1</v>
      </c>
      <c r="C35" s="97">
        <v>38</v>
      </c>
      <c r="D35" s="97">
        <v>58</v>
      </c>
      <c r="E35" s="97">
        <v>7</v>
      </c>
      <c r="F35" s="97">
        <v>2705</v>
      </c>
      <c r="G35" s="97">
        <v>460</v>
      </c>
      <c r="H35" s="97">
        <v>3071</v>
      </c>
      <c r="I35" s="97">
        <v>57</v>
      </c>
    </row>
    <row r="36" spans="1:9" x14ac:dyDescent="0.2">
      <c r="A36" s="96">
        <v>0.1889814814814815</v>
      </c>
      <c r="B36" s="97">
        <v>29</v>
      </c>
      <c r="C36" s="97">
        <v>60</v>
      </c>
      <c r="D36" s="97">
        <v>63</v>
      </c>
      <c r="E36" s="97">
        <v>0</v>
      </c>
      <c r="F36" s="97">
        <v>2708</v>
      </c>
      <c r="G36" s="97">
        <v>468</v>
      </c>
      <c r="H36" s="97">
        <v>3090</v>
      </c>
      <c r="I36" s="97">
        <v>43</v>
      </c>
    </row>
    <row r="37" spans="1:9" x14ac:dyDescent="0.2">
      <c r="A37" s="96">
        <v>0.19453703703703704</v>
      </c>
      <c r="B37" s="97">
        <v>29</v>
      </c>
      <c r="C37" s="97">
        <v>52</v>
      </c>
      <c r="D37" s="97">
        <v>52</v>
      </c>
      <c r="E37" s="97">
        <v>3</v>
      </c>
      <c r="F37" s="97">
        <v>2769</v>
      </c>
      <c r="G37" s="97">
        <v>463</v>
      </c>
      <c r="H37" s="97">
        <v>3077</v>
      </c>
      <c r="I37" s="97">
        <v>46</v>
      </c>
    </row>
    <row r="38" spans="1:9" x14ac:dyDescent="0.2">
      <c r="A38" s="96">
        <v>0.2000925925925926</v>
      </c>
      <c r="B38" s="97">
        <v>29</v>
      </c>
      <c r="C38" s="97">
        <v>36</v>
      </c>
      <c r="D38" s="97">
        <v>44</v>
      </c>
      <c r="E38" s="97">
        <v>0</v>
      </c>
      <c r="F38" s="97">
        <v>2710</v>
      </c>
      <c r="G38" s="97">
        <v>466</v>
      </c>
      <c r="H38" s="97">
        <v>3084</v>
      </c>
      <c r="I38" s="97">
        <v>33</v>
      </c>
    </row>
    <row r="39" spans="1:9" x14ac:dyDescent="0.2">
      <c r="A39" s="96">
        <v>0.20564814814814814</v>
      </c>
      <c r="B39" s="97">
        <v>29</v>
      </c>
      <c r="C39" s="97">
        <v>68</v>
      </c>
      <c r="D39" s="97">
        <v>70</v>
      </c>
      <c r="E39" s="97">
        <v>2</v>
      </c>
      <c r="F39" s="97">
        <v>2832</v>
      </c>
      <c r="G39" s="97">
        <v>472</v>
      </c>
      <c r="H39" s="97">
        <v>3091</v>
      </c>
      <c r="I39" s="97">
        <v>44</v>
      </c>
    </row>
    <row r="40" spans="1:9" x14ac:dyDescent="0.2">
      <c r="A40" s="96">
        <v>0.2112037037037037</v>
      </c>
      <c r="B40" s="97">
        <v>29</v>
      </c>
      <c r="C40" s="97">
        <v>57</v>
      </c>
      <c r="D40" s="97">
        <v>64</v>
      </c>
      <c r="E40" s="97">
        <v>13</v>
      </c>
      <c r="F40" s="97">
        <v>2805</v>
      </c>
      <c r="G40" s="97">
        <v>481</v>
      </c>
      <c r="H40" s="97">
        <v>3140</v>
      </c>
      <c r="I40" s="97">
        <v>39</v>
      </c>
    </row>
    <row r="41" spans="1:9" x14ac:dyDescent="0.2">
      <c r="A41" s="96">
        <v>0.21675925925925923</v>
      </c>
      <c r="B41" s="97">
        <v>29</v>
      </c>
      <c r="C41" s="97">
        <v>61</v>
      </c>
      <c r="D41" s="97">
        <v>61</v>
      </c>
      <c r="E41" s="97">
        <v>3</v>
      </c>
      <c r="F41" s="97">
        <v>2816</v>
      </c>
      <c r="G41" s="97">
        <v>468</v>
      </c>
      <c r="H41" s="97">
        <v>3167</v>
      </c>
      <c r="I41" s="97">
        <v>38</v>
      </c>
    </row>
    <row r="42" spans="1:9" x14ac:dyDescent="0.2">
      <c r="A42" s="96">
        <v>0.22231481481481483</v>
      </c>
      <c r="B42" s="97">
        <v>29</v>
      </c>
      <c r="C42" s="97">
        <v>71</v>
      </c>
      <c r="D42" s="97">
        <v>61</v>
      </c>
      <c r="E42" s="97">
        <v>5</v>
      </c>
      <c r="F42" s="97">
        <v>2894</v>
      </c>
      <c r="G42" s="97">
        <v>505</v>
      </c>
      <c r="H42" s="97">
        <v>3183</v>
      </c>
      <c r="I42" s="97">
        <v>38</v>
      </c>
    </row>
    <row r="43" spans="1:9" x14ac:dyDescent="0.2">
      <c r="A43" s="96">
        <v>0.22787037037037036</v>
      </c>
      <c r="B43" s="97">
        <v>29</v>
      </c>
      <c r="C43" s="97">
        <v>55</v>
      </c>
      <c r="D43" s="97">
        <v>61</v>
      </c>
      <c r="E43" s="97">
        <v>2</v>
      </c>
      <c r="F43" s="97">
        <v>2935</v>
      </c>
      <c r="G43" s="97">
        <v>499</v>
      </c>
      <c r="H43" s="97">
        <v>3199</v>
      </c>
      <c r="I43" s="97">
        <v>40</v>
      </c>
    </row>
    <row r="44" spans="1:9" x14ac:dyDescent="0.2">
      <c r="A44" s="96">
        <v>0.23342592592592593</v>
      </c>
      <c r="B44" s="97">
        <v>29</v>
      </c>
      <c r="C44" s="97">
        <v>61</v>
      </c>
      <c r="D44" s="97">
        <v>59</v>
      </c>
      <c r="E44" s="97">
        <v>12</v>
      </c>
      <c r="F44" s="97">
        <v>2955</v>
      </c>
      <c r="G44" s="97">
        <v>483</v>
      </c>
      <c r="H44" s="97">
        <v>3183</v>
      </c>
      <c r="I44" s="97">
        <v>44</v>
      </c>
    </row>
    <row r="45" spans="1:9" x14ac:dyDescent="0.2">
      <c r="A45" s="96">
        <v>0.23898148148148146</v>
      </c>
      <c r="B45" s="97">
        <v>29.1</v>
      </c>
      <c r="C45" s="97">
        <v>56</v>
      </c>
      <c r="D45" s="97">
        <v>69</v>
      </c>
      <c r="E45" s="97">
        <v>21</v>
      </c>
      <c r="F45" s="97">
        <v>3071</v>
      </c>
      <c r="G45" s="97">
        <v>492</v>
      </c>
      <c r="H45" s="97">
        <v>3226</v>
      </c>
      <c r="I45" s="97">
        <v>42</v>
      </c>
    </row>
    <row r="46" spans="1:9" x14ac:dyDescent="0.2">
      <c r="A46" s="96">
        <v>0.24453703703703702</v>
      </c>
      <c r="B46" s="97">
        <v>29.1</v>
      </c>
      <c r="C46" s="97">
        <v>68</v>
      </c>
      <c r="D46" s="97">
        <v>60</v>
      </c>
      <c r="E46" s="97">
        <v>2</v>
      </c>
      <c r="F46" s="97">
        <v>3120</v>
      </c>
      <c r="G46" s="97">
        <v>522</v>
      </c>
      <c r="H46" s="97">
        <v>3212</v>
      </c>
      <c r="I46" s="97">
        <v>44</v>
      </c>
    </row>
    <row r="47" spans="1:9" x14ac:dyDescent="0.2">
      <c r="A47" s="96">
        <v>0.25009259259259259</v>
      </c>
      <c r="B47" s="97">
        <v>29.1</v>
      </c>
      <c r="C47" s="97">
        <v>58</v>
      </c>
      <c r="D47" s="97">
        <v>61</v>
      </c>
      <c r="E47" s="97">
        <v>4</v>
      </c>
      <c r="F47" s="97">
        <v>3185</v>
      </c>
      <c r="G47" s="97">
        <v>517</v>
      </c>
      <c r="H47" s="97">
        <v>3325</v>
      </c>
      <c r="I47" s="97">
        <v>40</v>
      </c>
    </row>
    <row r="48" spans="1:9" x14ac:dyDescent="0.2">
      <c r="A48" s="96">
        <v>0.25564814814814812</v>
      </c>
      <c r="B48" s="97">
        <v>29.1</v>
      </c>
      <c r="C48" s="97">
        <v>64</v>
      </c>
      <c r="D48" s="97">
        <v>70</v>
      </c>
      <c r="E48" s="97">
        <v>11</v>
      </c>
      <c r="F48" s="97">
        <v>3226</v>
      </c>
      <c r="G48" s="97">
        <v>564</v>
      </c>
      <c r="H48" s="97">
        <v>3266</v>
      </c>
      <c r="I48" s="97">
        <v>40</v>
      </c>
    </row>
    <row r="49" spans="1:9" x14ac:dyDescent="0.2">
      <c r="A49" s="96">
        <v>0.26120370370370372</v>
      </c>
      <c r="B49" s="97">
        <v>29.1</v>
      </c>
      <c r="C49" s="97">
        <v>62</v>
      </c>
      <c r="D49" s="97">
        <v>70</v>
      </c>
      <c r="E49" s="97">
        <v>10</v>
      </c>
      <c r="F49" s="97">
        <v>3250</v>
      </c>
      <c r="G49" s="97">
        <v>566</v>
      </c>
      <c r="H49" s="97">
        <v>3180</v>
      </c>
      <c r="I49" s="97">
        <v>43</v>
      </c>
    </row>
    <row r="50" spans="1:9" x14ac:dyDescent="0.2">
      <c r="A50" s="96">
        <v>0.26675925925925925</v>
      </c>
      <c r="B50" s="97">
        <v>29.1</v>
      </c>
      <c r="C50" s="97">
        <v>69</v>
      </c>
      <c r="D50" s="97">
        <v>61</v>
      </c>
      <c r="E50" s="97">
        <v>0</v>
      </c>
      <c r="F50" s="97">
        <v>3215</v>
      </c>
      <c r="G50" s="97">
        <v>575</v>
      </c>
      <c r="H50" s="97">
        <v>3290</v>
      </c>
      <c r="I50" s="97">
        <v>59</v>
      </c>
    </row>
    <row r="51" spans="1:9" x14ac:dyDescent="0.2">
      <c r="A51" s="96">
        <v>0.27231481481481484</v>
      </c>
      <c r="B51" s="97">
        <v>29.1</v>
      </c>
      <c r="C51" s="97">
        <v>67</v>
      </c>
      <c r="D51" s="97">
        <v>73</v>
      </c>
      <c r="E51" s="97">
        <v>0</v>
      </c>
      <c r="F51" s="97">
        <v>3232</v>
      </c>
      <c r="G51" s="97">
        <v>544</v>
      </c>
      <c r="H51" s="97">
        <v>3273</v>
      </c>
      <c r="I51" s="97">
        <v>45</v>
      </c>
    </row>
    <row r="52" spans="1:9" x14ac:dyDescent="0.2">
      <c r="A52" s="96">
        <v>0.27787037037037038</v>
      </c>
      <c r="B52" s="97">
        <v>29.1</v>
      </c>
      <c r="C52" s="97">
        <v>75</v>
      </c>
      <c r="D52" s="97">
        <v>64</v>
      </c>
      <c r="E52" s="97">
        <v>18</v>
      </c>
      <c r="F52" s="97">
        <v>3188</v>
      </c>
      <c r="G52" s="97">
        <v>572</v>
      </c>
      <c r="H52" s="97">
        <v>3214</v>
      </c>
      <c r="I52" s="97">
        <v>40</v>
      </c>
    </row>
    <row r="53" spans="1:9" x14ac:dyDescent="0.2">
      <c r="A53" s="96">
        <v>0.28342592592592591</v>
      </c>
      <c r="B53" s="97">
        <v>29.1</v>
      </c>
      <c r="C53" s="97">
        <v>75</v>
      </c>
      <c r="D53" s="97">
        <v>60</v>
      </c>
      <c r="E53" s="97">
        <v>0</v>
      </c>
      <c r="F53" s="97">
        <v>3196</v>
      </c>
      <c r="G53" s="97">
        <v>576</v>
      </c>
      <c r="H53" s="97">
        <v>3281</v>
      </c>
      <c r="I53" s="97">
        <v>41</v>
      </c>
    </row>
    <row r="54" spans="1:9" x14ac:dyDescent="0.2">
      <c r="A54" s="96">
        <v>0.28898148148148145</v>
      </c>
      <c r="B54" s="97">
        <v>29</v>
      </c>
      <c r="C54" s="97">
        <v>45</v>
      </c>
      <c r="D54" s="97">
        <v>70</v>
      </c>
      <c r="E54" s="97">
        <v>12</v>
      </c>
      <c r="F54" s="97">
        <v>3226</v>
      </c>
      <c r="G54" s="97">
        <v>580</v>
      </c>
      <c r="H54" s="97">
        <v>3236</v>
      </c>
      <c r="I54" s="97">
        <v>33</v>
      </c>
    </row>
    <row r="55" spans="1:9" x14ac:dyDescent="0.2">
      <c r="A55" s="96">
        <v>0.29453703703703704</v>
      </c>
      <c r="B55" s="97">
        <v>29</v>
      </c>
      <c r="C55" s="97">
        <v>65</v>
      </c>
      <c r="D55" s="97">
        <v>67</v>
      </c>
      <c r="E55" s="97">
        <v>4</v>
      </c>
      <c r="F55" s="97">
        <v>3232</v>
      </c>
      <c r="G55" s="97">
        <v>587</v>
      </c>
      <c r="H55" s="97">
        <v>3221</v>
      </c>
      <c r="I55" s="97">
        <v>35</v>
      </c>
    </row>
    <row r="56" spans="1:9" x14ac:dyDescent="0.2">
      <c r="A56" s="96">
        <v>0.30009259259259258</v>
      </c>
      <c r="B56" s="97">
        <v>29</v>
      </c>
      <c r="C56" s="97">
        <v>65</v>
      </c>
      <c r="D56" s="97">
        <v>62</v>
      </c>
      <c r="E56" s="97">
        <v>0</v>
      </c>
      <c r="F56" s="97">
        <v>3211</v>
      </c>
      <c r="G56" s="97">
        <v>585</v>
      </c>
      <c r="H56" s="97">
        <v>3212</v>
      </c>
      <c r="I56" s="97">
        <v>50</v>
      </c>
    </row>
    <row r="57" spans="1:9" x14ac:dyDescent="0.2">
      <c r="A57" s="96">
        <v>0.30564814814814817</v>
      </c>
      <c r="B57" s="97">
        <v>29</v>
      </c>
      <c r="C57" s="97">
        <v>61</v>
      </c>
      <c r="D57" s="97">
        <v>76</v>
      </c>
      <c r="E57" s="97">
        <v>15</v>
      </c>
      <c r="F57" s="97">
        <v>3281</v>
      </c>
      <c r="G57" s="97">
        <v>574</v>
      </c>
      <c r="H57" s="97">
        <v>3230</v>
      </c>
      <c r="I57" s="97">
        <v>47</v>
      </c>
    </row>
    <row r="58" spans="1:9" x14ac:dyDescent="0.2">
      <c r="A58" s="96">
        <v>0.3112037037037037</v>
      </c>
      <c r="B58" s="97">
        <v>29</v>
      </c>
      <c r="C58" s="97">
        <v>75</v>
      </c>
      <c r="D58" s="97">
        <v>85</v>
      </c>
      <c r="E58" s="97">
        <v>0</v>
      </c>
      <c r="F58" s="97">
        <v>3276</v>
      </c>
      <c r="G58" s="97">
        <v>577</v>
      </c>
      <c r="H58" s="97">
        <v>3303</v>
      </c>
      <c r="I58" s="97">
        <v>65</v>
      </c>
    </row>
    <row r="59" spans="1:9" x14ac:dyDescent="0.2">
      <c r="A59" s="96">
        <v>0.31675925925925924</v>
      </c>
      <c r="B59" s="97">
        <v>29</v>
      </c>
      <c r="C59" s="97">
        <v>67</v>
      </c>
      <c r="D59" s="97">
        <v>68</v>
      </c>
      <c r="E59" s="97">
        <v>11</v>
      </c>
      <c r="F59" s="97">
        <v>3279</v>
      </c>
      <c r="G59" s="97">
        <v>576</v>
      </c>
      <c r="H59" s="97">
        <v>3322</v>
      </c>
      <c r="I59" s="97">
        <v>37</v>
      </c>
    </row>
    <row r="60" spans="1:9" x14ac:dyDescent="0.2">
      <c r="A60" s="96">
        <v>0.32231481481481478</v>
      </c>
      <c r="B60" s="97">
        <v>29</v>
      </c>
      <c r="C60" s="97">
        <v>68</v>
      </c>
      <c r="D60" s="97">
        <v>67</v>
      </c>
      <c r="E60" s="97">
        <v>0</v>
      </c>
      <c r="F60" s="97">
        <v>3236</v>
      </c>
      <c r="G60" s="97">
        <v>583</v>
      </c>
      <c r="H60" s="97">
        <v>3232</v>
      </c>
      <c r="I60" s="97">
        <v>40</v>
      </c>
    </row>
    <row r="61" spans="1:9" x14ac:dyDescent="0.2">
      <c r="A61" s="96">
        <v>0.32787037037037037</v>
      </c>
      <c r="B61" s="97">
        <v>29</v>
      </c>
      <c r="C61" s="97">
        <v>65</v>
      </c>
      <c r="D61" s="97">
        <v>63</v>
      </c>
      <c r="E61" s="97">
        <v>11</v>
      </c>
      <c r="F61" s="97">
        <v>3319</v>
      </c>
      <c r="G61" s="97">
        <v>595</v>
      </c>
      <c r="H61" s="97">
        <v>3218</v>
      </c>
      <c r="I61" s="97">
        <v>41</v>
      </c>
    </row>
    <row r="62" spans="1:9" x14ac:dyDescent="0.2">
      <c r="A62" s="96">
        <v>0.33342592592592596</v>
      </c>
      <c r="B62" s="97">
        <v>29</v>
      </c>
      <c r="C62" s="97">
        <v>61</v>
      </c>
      <c r="D62" s="97">
        <v>56</v>
      </c>
      <c r="E62" s="97">
        <v>6</v>
      </c>
      <c r="F62" s="97">
        <v>3279</v>
      </c>
      <c r="G62" s="97">
        <v>580</v>
      </c>
      <c r="H62" s="97">
        <v>3308</v>
      </c>
      <c r="I62" s="97">
        <v>44</v>
      </c>
    </row>
    <row r="63" spans="1:9" x14ac:dyDescent="0.2">
      <c r="A63" s="96">
        <v>0.33898148148148149</v>
      </c>
      <c r="B63" s="97">
        <v>29</v>
      </c>
      <c r="C63" s="97">
        <v>58</v>
      </c>
      <c r="D63" s="97">
        <v>87</v>
      </c>
      <c r="E63" s="97">
        <v>15</v>
      </c>
      <c r="F63" s="97">
        <v>3311</v>
      </c>
      <c r="G63" s="97">
        <v>598</v>
      </c>
      <c r="H63" s="97">
        <v>3285</v>
      </c>
      <c r="I63" s="97">
        <v>48</v>
      </c>
    </row>
    <row r="64" spans="1:9" x14ac:dyDescent="0.2">
      <c r="A64" s="96">
        <v>0.34453703703703703</v>
      </c>
      <c r="B64" s="97">
        <v>29</v>
      </c>
      <c r="C64" s="97">
        <v>67</v>
      </c>
      <c r="D64" s="97">
        <v>57</v>
      </c>
      <c r="E64" s="97">
        <v>8</v>
      </c>
      <c r="F64" s="97">
        <v>3322</v>
      </c>
      <c r="G64" s="97">
        <v>602</v>
      </c>
      <c r="H64" s="97">
        <v>3332</v>
      </c>
      <c r="I64" s="97">
        <v>41</v>
      </c>
    </row>
    <row r="65" spans="1:9" x14ac:dyDescent="0.2">
      <c r="A65" s="96">
        <v>0.35009259259259262</v>
      </c>
      <c r="B65" s="97">
        <v>29</v>
      </c>
      <c r="C65" s="97">
        <v>75</v>
      </c>
      <c r="D65" s="97">
        <v>60</v>
      </c>
      <c r="E65" s="97">
        <v>14</v>
      </c>
      <c r="F65" s="97">
        <v>3296</v>
      </c>
      <c r="G65" s="97">
        <v>591</v>
      </c>
      <c r="H65" s="97">
        <v>3351</v>
      </c>
      <c r="I65" s="97">
        <v>41</v>
      </c>
    </row>
    <row r="66" spans="1:9" x14ac:dyDescent="0.2">
      <c r="A66" s="96">
        <v>0.35564814814814816</v>
      </c>
      <c r="B66" s="97">
        <v>29</v>
      </c>
      <c r="C66" s="97">
        <v>57</v>
      </c>
      <c r="D66" s="97">
        <v>69</v>
      </c>
      <c r="E66" s="97">
        <v>5</v>
      </c>
      <c r="F66" s="97">
        <v>3250</v>
      </c>
      <c r="G66" s="97">
        <v>590</v>
      </c>
      <c r="H66" s="97">
        <v>3385</v>
      </c>
      <c r="I66" s="97">
        <v>48</v>
      </c>
    </row>
    <row r="67" spans="1:9" x14ac:dyDescent="0.2">
      <c r="A67" s="96">
        <v>0.36120370370370369</v>
      </c>
      <c r="B67" s="97">
        <v>29.1</v>
      </c>
      <c r="C67" s="97">
        <v>76</v>
      </c>
      <c r="D67" s="97">
        <v>63</v>
      </c>
      <c r="E67" s="97">
        <v>9</v>
      </c>
      <c r="F67" s="97">
        <v>3328</v>
      </c>
      <c r="G67" s="97">
        <v>597</v>
      </c>
      <c r="H67" s="97">
        <v>3332</v>
      </c>
      <c r="I67" s="97">
        <v>46</v>
      </c>
    </row>
    <row r="68" spans="1:9" x14ac:dyDescent="0.2">
      <c r="A68" s="96">
        <v>0.36675925925925923</v>
      </c>
      <c r="B68" s="97">
        <v>29.1</v>
      </c>
      <c r="C68" s="97">
        <v>57</v>
      </c>
      <c r="D68" s="97">
        <v>72</v>
      </c>
      <c r="E68" s="97">
        <v>0</v>
      </c>
      <c r="F68" s="97">
        <v>3281</v>
      </c>
      <c r="G68" s="97">
        <v>609</v>
      </c>
      <c r="H68" s="97">
        <v>3262</v>
      </c>
      <c r="I68" s="97">
        <v>51</v>
      </c>
    </row>
    <row r="69" spans="1:9" x14ac:dyDescent="0.2">
      <c r="A69" s="96">
        <v>0.37231481481481482</v>
      </c>
      <c r="B69" s="97">
        <v>29.1</v>
      </c>
      <c r="C69" s="97">
        <v>64</v>
      </c>
      <c r="D69" s="97">
        <v>61</v>
      </c>
      <c r="E69" s="97">
        <v>17</v>
      </c>
      <c r="F69" s="97">
        <v>3312</v>
      </c>
      <c r="G69" s="97">
        <v>598</v>
      </c>
      <c r="H69" s="97">
        <v>3310</v>
      </c>
      <c r="I69" s="97">
        <v>53</v>
      </c>
    </row>
    <row r="70" spans="1:9" x14ac:dyDescent="0.2">
      <c r="A70" s="96">
        <v>0.37787037037037036</v>
      </c>
      <c r="B70" s="97">
        <v>29.1</v>
      </c>
      <c r="C70" s="97">
        <v>67</v>
      </c>
      <c r="D70" s="97">
        <v>64</v>
      </c>
      <c r="E70" s="97">
        <v>9</v>
      </c>
      <c r="F70" s="97">
        <v>3357</v>
      </c>
      <c r="G70" s="97">
        <v>592</v>
      </c>
      <c r="H70" s="97">
        <v>3299</v>
      </c>
      <c r="I70" s="97">
        <v>41</v>
      </c>
    </row>
    <row r="71" spans="1:9" x14ac:dyDescent="0.2">
      <c r="A71" s="96">
        <v>0.38342592592592589</v>
      </c>
      <c r="B71" s="97">
        <v>29.1</v>
      </c>
      <c r="C71" s="97">
        <v>66</v>
      </c>
      <c r="D71" s="97">
        <v>58</v>
      </c>
      <c r="E71" s="97">
        <v>0</v>
      </c>
      <c r="F71" s="97">
        <v>3297</v>
      </c>
      <c r="G71" s="97">
        <v>599</v>
      </c>
      <c r="H71" s="97">
        <v>3347</v>
      </c>
      <c r="I71" s="97">
        <v>49</v>
      </c>
    </row>
    <row r="72" spans="1:9" x14ac:dyDescent="0.2">
      <c r="A72" s="96">
        <v>0.38898148148148143</v>
      </c>
      <c r="B72" s="97">
        <v>29.1</v>
      </c>
      <c r="C72" s="97">
        <v>64</v>
      </c>
      <c r="D72" s="97">
        <v>61</v>
      </c>
      <c r="E72" s="97">
        <v>11</v>
      </c>
      <c r="F72" s="97">
        <v>3359</v>
      </c>
      <c r="G72" s="97">
        <v>605</v>
      </c>
      <c r="H72" s="97">
        <v>3390</v>
      </c>
      <c r="I72" s="97">
        <v>42</v>
      </c>
    </row>
    <row r="73" spans="1:9" x14ac:dyDescent="0.2">
      <c r="A73" s="96">
        <v>0.39453703703703707</v>
      </c>
      <c r="B73" s="97">
        <v>29.1</v>
      </c>
      <c r="C73" s="97">
        <v>65</v>
      </c>
      <c r="D73" s="97">
        <v>89</v>
      </c>
      <c r="E73" s="97">
        <v>1</v>
      </c>
      <c r="F73" s="97">
        <v>3349</v>
      </c>
      <c r="G73" s="97">
        <v>614</v>
      </c>
      <c r="H73" s="97">
        <v>3335</v>
      </c>
      <c r="I73" s="97">
        <v>42</v>
      </c>
    </row>
    <row r="74" spans="1:9" x14ac:dyDescent="0.2">
      <c r="A74" s="96">
        <v>0.40009259259259261</v>
      </c>
      <c r="B74" s="97">
        <v>29.1</v>
      </c>
      <c r="C74" s="97">
        <v>57</v>
      </c>
      <c r="D74" s="97">
        <v>65</v>
      </c>
      <c r="E74" s="97">
        <v>8</v>
      </c>
      <c r="F74" s="97">
        <v>3336</v>
      </c>
      <c r="G74" s="97">
        <v>617</v>
      </c>
      <c r="H74" s="97">
        <v>3371</v>
      </c>
      <c r="I74" s="97">
        <v>44</v>
      </c>
    </row>
    <row r="75" spans="1:9" x14ac:dyDescent="0.2">
      <c r="A75" s="96">
        <v>0.40564814814814815</v>
      </c>
      <c r="B75" s="97">
        <v>29.1</v>
      </c>
      <c r="C75" s="97">
        <v>52</v>
      </c>
      <c r="D75" s="97">
        <v>60</v>
      </c>
      <c r="E75" s="97">
        <v>11</v>
      </c>
      <c r="F75" s="97">
        <v>3323</v>
      </c>
      <c r="G75" s="97">
        <v>599</v>
      </c>
      <c r="H75" s="97">
        <v>3327</v>
      </c>
      <c r="I75" s="97">
        <v>36</v>
      </c>
    </row>
    <row r="76" spans="1:9" x14ac:dyDescent="0.2">
      <c r="A76" s="96">
        <v>0.41120370370370374</v>
      </c>
      <c r="B76" s="97">
        <v>29.1</v>
      </c>
      <c r="C76" s="97">
        <v>52</v>
      </c>
      <c r="D76" s="97">
        <v>43</v>
      </c>
      <c r="E76" s="97">
        <v>0</v>
      </c>
      <c r="F76" s="97">
        <v>3357</v>
      </c>
      <c r="G76" s="97">
        <v>591</v>
      </c>
      <c r="H76" s="97">
        <v>3361</v>
      </c>
      <c r="I76" s="97">
        <v>43</v>
      </c>
    </row>
    <row r="77" spans="1:9" x14ac:dyDescent="0.2">
      <c r="A77" s="96">
        <v>0.41675925925925927</v>
      </c>
      <c r="B77" s="97">
        <v>29.1</v>
      </c>
      <c r="C77" s="97">
        <v>48</v>
      </c>
      <c r="D77" s="97">
        <v>67</v>
      </c>
      <c r="E77" s="97">
        <v>10</v>
      </c>
      <c r="F77" s="97">
        <v>3330</v>
      </c>
      <c r="G77" s="97">
        <v>602</v>
      </c>
      <c r="H77" s="97">
        <v>3346</v>
      </c>
      <c r="I77" s="97">
        <v>48</v>
      </c>
    </row>
    <row r="78" spans="1:9" x14ac:dyDescent="0.2">
      <c r="A78" s="96">
        <v>0.42231481481481481</v>
      </c>
      <c r="B78" s="97">
        <v>29</v>
      </c>
      <c r="C78" s="97">
        <v>77</v>
      </c>
      <c r="D78" s="97">
        <v>50</v>
      </c>
      <c r="E78" s="97">
        <v>4</v>
      </c>
      <c r="F78" s="97">
        <v>3298</v>
      </c>
      <c r="G78" s="97">
        <v>605</v>
      </c>
      <c r="H78" s="97">
        <v>3288</v>
      </c>
      <c r="I78" s="97">
        <v>45</v>
      </c>
    </row>
    <row r="79" spans="1:9" x14ac:dyDescent="0.2">
      <c r="A79" s="96">
        <v>0.42787037037037035</v>
      </c>
      <c r="B79" s="97">
        <v>29</v>
      </c>
      <c r="C79" s="97">
        <v>44</v>
      </c>
      <c r="D79" s="97">
        <v>51</v>
      </c>
      <c r="E79" s="97">
        <v>6</v>
      </c>
      <c r="F79" s="97">
        <v>3309</v>
      </c>
      <c r="G79" s="97">
        <v>610</v>
      </c>
      <c r="H79" s="97">
        <v>3314</v>
      </c>
      <c r="I79" s="97">
        <v>43</v>
      </c>
    </row>
    <row r="80" spans="1:9" x14ac:dyDescent="0.2">
      <c r="A80" s="96">
        <v>0.43342592592592594</v>
      </c>
      <c r="B80" s="97">
        <v>29</v>
      </c>
      <c r="C80" s="97">
        <v>57</v>
      </c>
      <c r="D80" s="97">
        <v>65</v>
      </c>
      <c r="E80" s="97">
        <v>0</v>
      </c>
      <c r="F80" s="97">
        <v>3323</v>
      </c>
      <c r="G80" s="97">
        <v>602</v>
      </c>
      <c r="H80" s="97">
        <v>3346</v>
      </c>
      <c r="I80" s="97">
        <v>66</v>
      </c>
    </row>
    <row r="81" spans="1:9" x14ac:dyDescent="0.2">
      <c r="A81" s="96">
        <v>0.43898148148148147</v>
      </c>
      <c r="B81" s="97">
        <v>29</v>
      </c>
      <c r="C81" s="97">
        <v>65</v>
      </c>
      <c r="D81" s="97">
        <v>68</v>
      </c>
      <c r="E81" s="97">
        <v>5</v>
      </c>
      <c r="F81" s="97">
        <v>3346</v>
      </c>
      <c r="G81" s="97">
        <v>603</v>
      </c>
      <c r="H81" s="97">
        <v>3374</v>
      </c>
      <c r="I81" s="97">
        <v>35</v>
      </c>
    </row>
    <row r="82" spans="1:9" x14ac:dyDescent="0.2">
      <c r="A82" s="96">
        <v>0.44453703703703701</v>
      </c>
      <c r="B82" s="97">
        <v>29</v>
      </c>
      <c r="C82" s="97">
        <v>60</v>
      </c>
      <c r="D82" s="97">
        <v>64</v>
      </c>
      <c r="E82" s="97">
        <v>3</v>
      </c>
      <c r="F82" s="97">
        <v>3383</v>
      </c>
      <c r="G82" s="97">
        <v>595</v>
      </c>
      <c r="H82" s="97">
        <v>3287</v>
      </c>
      <c r="I82" s="97">
        <v>53</v>
      </c>
    </row>
    <row r="83" spans="1:9" x14ac:dyDescent="0.2">
      <c r="A83" s="96">
        <v>0.45009259259259254</v>
      </c>
      <c r="B83" s="97">
        <v>29</v>
      </c>
      <c r="C83" s="97">
        <v>58</v>
      </c>
      <c r="D83" s="97">
        <v>59</v>
      </c>
      <c r="E83" s="97">
        <v>9</v>
      </c>
      <c r="F83" s="97">
        <v>3332</v>
      </c>
      <c r="G83" s="97">
        <v>621</v>
      </c>
      <c r="H83" s="97">
        <v>3369</v>
      </c>
      <c r="I83" s="97">
        <v>46</v>
      </c>
    </row>
    <row r="84" spans="1:9" x14ac:dyDescent="0.2">
      <c r="A84" s="96">
        <v>0.45564814814814819</v>
      </c>
      <c r="B84" s="97">
        <v>29</v>
      </c>
      <c r="C84" s="97">
        <v>69</v>
      </c>
      <c r="D84" s="97">
        <v>58</v>
      </c>
      <c r="E84" s="97">
        <v>9</v>
      </c>
      <c r="F84" s="97">
        <v>3407</v>
      </c>
      <c r="G84" s="97">
        <v>615</v>
      </c>
      <c r="H84" s="97">
        <v>3400</v>
      </c>
      <c r="I84" s="97">
        <v>54</v>
      </c>
    </row>
    <row r="85" spans="1:9" x14ac:dyDescent="0.2">
      <c r="A85" s="96">
        <v>0.46120370370370373</v>
      </c>
      <c r="B85" s="97">
        <v>29</v>
      </c>
      <c r="C85" s="97">
        <v>58</v>
      </c>
      <c r="D85" s="97">
        <v>57</v>
      </c>
      <c r="E85" s="97">
        <v>0</v>
      </c>
      <c r="F85" s="97">
        <v>3411</v>
      </c>
      <c r="G85" s="97">
        <v>614</v>
      </c>
      <c r="H85" s="97">
        <v>3315</v>
      </c>
      <c r="I85" s="97">
        <v>43</v>
      </c>
    </row>
    <row r="86" spans="1:9" x14ac:dyDescent="0.2">
      <c r="A86" s="96">
        <v>0.46675925925925926</v>
      </c>
      <c r="B86" s="97">
        <v>29</v>
      </c>
      <c r="C86" s="97">
        <v>51</v>
      </c>
      <c r="D86" s="97">
        <v>73</v>
      </c>
      <c r="E86" s="97">
        <v>0</v>
      </c>
      <c r="F86" s="97">
        <v>3399</v>
      </c>
      <c r="G86" s="97">
        <v>616</v>
      </c>
      <c r="H86" s="97">
        <v>3343</v>
      </c>
      <c r="I86" s="97">
        <v>41</v>
      </c>
    </row>
    <row r="87" spans="1:9" x14ac:dyDescent="0.2">
      <c r="A87" s="96">
        <v>0.4723148148148148</v>
      </c>
      <c r="B87" s="97">
        <v>29</v>
      </c>
      <c r="C87" s="97">
        <v>57</v>
      </c>
      <c r="D87" s="97">
        <v>74</v>
      </c>
      <c r="E87" s="97">
        <v>10</v>
      </c>
      <c r="F87" s="97">
        <v>3460</v>
      </c>
      <c r="G87" s="97">
        <v>612</v>
      </c>
      <c r="H87" s="97">
        <v>3362</v>
      </c>
      <c r="I87" s="97">
        <v>49</v>
      </c>
    </row>
    <row r="88" spans="1:9" x14ac:dyDescent="0.2">
      <c r="A88" s="96">
        <v>0.47787037037037039</v>
      </c>
      <c r="B88" s="97">
        <v>29</v>
      </c>
      <c r="C88" s="97">
        <v>50</v>
      </c>
      <c r="D88" s="97">
        <v>53</v>
      </c>
      <c r="E88" s="97">
        <v>7</v>
      </c>
      <c r="F88" s="97">
        <v>3402</v>
      </c>
      <c r="G88" s="97">
        <v>608</v>
      </c>
      <c r="H88" s="97">
        <v>3315</v>
      </c>
      <c r="I88" s="97">
        <v>35</v>
      </c>
    </row>
    <row r="89" spans="1:9" x14ac:dyDescent="0.2">
      <c r="A89" s="96">
        <v>0.48342592592592593</v>
      </c>
      <c r="B89" s="97">
        <v>29.1</v>
      </c>
      <c r="C89" s="97">
        <v>45</v>
      </c>
      <c r="D89" s="97">
        <v>56</v>
      </c>
      <c r="E89" s="97">
        <v>9</v>
      </c>
      <c r="F89" s="97">
        <v>3456</v>
      </c>
      <c r="G89" s="97">
        <v>623</v>
      </c>
      <c r="H89" s="97">
        <v>3368</v>
      </c>
      <c r="I89" s="97">
        <v>35</v>
      </c>
    </row>
    <row r="90" spans="1:9" x14ac:dyDescent="0.2">
      <c r="A90" s="96">
        <v>0.48898148148148146</v>
      </c>
      <c r="B90" s="97">
        <v>29.1</v>
      </c>
      <c r="C90" s="97">
        <v>56</v>
      </c>
      <c r="D90" s="97">
        <v>58</v>
      </c>
      <c r="E90" s="97">
        <v>9</v>
      </c>
      <c r="F90" s="97">
        <v>3417</v>
      </c>
      <c r="G90" s="97">
        <v>619</v>
      </c>
      <c r="H90" s="97">
        <v>3348</v>
      </c>
      <c r="I90" s="97">
        <v>50</v>
      </c>
    </row>
    <row r="91" spans="1:9" x14ac:dyDescent="0.2">
      <c r="A91" s="96">
        <v>0.49453703703703705</v>
      </c>
      <c r="B91" s="97">
        <v>29.1</v>
      </c>
      <c r="C91" s="97">
        <v>52</v>
      </c>
      <c r="D91" s="97">
        <v>62</v>
      </c>
      <c r="E91" s="97">
        <v>32</v>
      </c>
      <c r="F91" s="97">
        <v>3406</v>
      </c>
      <c r="G91" s="97">
        <v>626</v>
      </c>
      <c r="H91" s="97">
        <v>3325</v>
      </c>
      <c r="I91" s="97">
        <v>51</v>
      </c>
    </row>
    <row r="92" spans="1:9" x14ac:dyDescent="0.2">
      <c r="A92" s="96">
        <v>0.50009259259259264</v>
      </c>
      <c r="B92" s="97">
        <v>29.1</v>
      </c>
      <c r="C92" s="97">
        <v>58</v>
      </c>
      <c r="D92" s="97">
        <v>63</v>
      </c>
      <c r="E92" s="97">
        <v>14</v>
      </c>
      <c r="F92" s="97">
        <v>3375</v>
      </c>
      <c r="G92" s="97">
        <v>605</v>
      </c>
      <c r="H92" s="97">
        <v>3359</v>
      </c>
      <c r="I92" s="97">
        <v>35</v>
      </c>
    </row>
    <row r="93" spans="1:9" x14ac:dyDescent="0.2">
      <c r="A93" s="96">
        <v>0.50564814814814818</v>
      </c>
      <c r="B93" s="97">
        <v>29.1</v>
      </c>
      <c r="C93" s="97">
        <v>42</v>
      </c>
      <c r="D93" s="97">
        <v>65</v>
      </c>
      <c r="E93" s="97">
        <v>11</v>
      </c>
      <c r="F93" s="97">
        <v>3430</v>
      </c>
      <c r="G93" s="97">
        <v>616</v>
      </c>
      <c r="H93" s="97">
        <v>3356</v>
      </c>
      <c r="I93" s="97">
        <v>41</v>
      </c>
    </row>
    <row r="94" spans="1:9" x14ac:dyDescent="0.2">
      <c r="A94" s="96">
        <v>0.51120370370370372</v>
      </c>
      <c r="B94" s="97">
        <v>29.1</v>
      </c>
      <c r="C94" s="97">
        <v>59</v>
      </c>
      <c r="D94" s="97">
        <v>65</v>
      </c>
      <c r="E94" s="97">
        <v>4</v>
      </c>
      <c r="F94" s="97">
        <v>3396</v>
      </c>
      <c r="G94" s="97">
        <v>624</v>
      </c>
      <c r="H94" s="97">
        <v>3343</v>
      </c>
      <c r="I94" s="97">
        <v>44</v>
      </c>
    </row>
    <row r="95" spans="1:9" x14ac:dyDescent="0.2">
      <c r="A95" s="96">
        <v>0.51675925925925925</v>
      </c>
      <c r="B95" s="97">
        <v>29</v>
      </c>
      <c r="C95" s="97">
        <v>69</v>
      </c>
      <c r="D95" s="97">
        <v>59</v>
      </c>
      <c r="E95" s="97">
        <v>10</v>
      </c>
      <c r="F95" s="97">
        <v>3415</v>
      </c>
      <c r="G95" s="97">
        <v>608</v>
      </c>
      <c r="H95" s="97">
        <v>3389</v>
      </c>
      <c r="I95" s="97">
        <v>52</v>
      </c>
    </row>
    <row r="96" spans="1:9" x14ac:dyDescent="0.2">
      <c r="A96" s="96">
        <v>0.52231481481481479</v>
      </c>
      <c r="B96" s="97">
        <v>29</v>
      </c>
      <c r="C96" s="97">
        <v>63</v>
      </c>
      <c r="D96" s="97">
        <v>65</v>
      </c>
      <c r="E96" s="97">
        <v>0</v>
      </c>
      <c r="F96" s="97">
        <v>3423</v>
      </c>
      <c r="G96" s="97">
        <v>641</v>
      </c>
      <c r="H96" s="97">
        <v>3417</v>
      </c>
      <c r="I96" s="97">
        <v>42</v>
      </c>
    </row>
    <row r="97" spans="1:9" x14ac:dyDescent="0.2">
      <c r="A97" s="96">
        <v>0.52787037037037032</v>
      </c>
      <c r="B97" s="97">
        <v>29.1</v>
      </c>
      <c r="C97" s="97">
        <v>60</v>
      </c>
      <c r="D97" s="97">
        <v>64</v>
      </c>
      <c r="E97" s="97">
        <v>5</v>
      </c>
      <c r="F97" s="97">
        <v>3343</v>
      </c>
      <c r="G97" s="97">
        <v>618</v>
      </c>
      <c r="H97" s="97">
        <v>3373</v>
      </c>
      <c r="I97" s="97">
        <v>43</v>
      </c>
    </row>
    <row r="98" spans="1:9" x14ac:dyDescent="0.2">
      <c r="A98" s="96">
        <v>0.53342592592592586</v>
      </c>
      <c r="B98" s="97">
        <v>29.1</v>
      </c>
      <c r="C98" s="97">
        <v>70</v>
      </c>
      <c r="D98" s="97">
        <v>64</v>
      </c>
      <c r="E98" s="97">
        <v>10</v>
      </c>
      <c r="F98" s="97">
        <v>3437</v>
      </c>
      <c r="G98" s="97">
        <v>622</v>
      </c>
      <c r="H98" s="97">
        <v>3344</v>
      </c>
      <c r="I98" s="97">
        <v>47</v>
      </c>
    </row>
    <row r="99" spans="1:9" x14ac:dyDescent="0.2">
      <c r="A99" s="96">
        <v>0.53898148148148151</v>
      </c>
      <c r="B99" s="97">
        <v>29.1</v>
      </c>
      <c r="C99" s="97">
        <v>56</v>
      </c>
      <c r="D99" s="97">
        <v>67</v>
      </c>
      <c r="E99" s="97">
        <v>12</v>
      </c>
      <c r="F99" s="97">
        <v>3442</v>
      </c>
      <c r="G99" s="97">
        <v>613</v>
      </c>
      <c r="H99" s="97">
        <v>3289</v>
      </c>
      <c r="I99" s="97">
        <v>39</v>
      </c>
    </row>
    <row r="100" spans="1:9" x14ac:dyDescent="0.2">
      <c r="A100" s="96">
        <v>0.54453703703703704</v>
      </c>
      <c r="B100" s="97">
        <v>29.1</v>
      </c>
      <c r="C100" s="97">
        <v>44</v>
      </c>
      <c r="D100" s="97">
        <v>56</v>
      </c>
      <c r="E100" s="97">
        <v>0</v>
      </c>
      <c r="F100" s="97">
        <v>3414</v>
      </c>
      <c r="G100" s="97">
        <v>623</v>
      </c>
      <c r="H100" s="97">
        <v>3386</v>
      </c>
      <c r="I100" s="97">
        <v>51</v>
      </c>
    </row>
    <row r="101" spans="1:9" x14ac:dyDescent="0.2">
      <c r="A101" s="96">
        <v>0.55009259259259258</v>
      </c>
      <c r="B101" s="97">
        <v>29</v>
      </c>
      <c r="C101" s="97">
        <v>56</v>
      </c>
      <c r="D101" s="97">
        <v>58</v>
      </c>
      <c r="E101" s="97">
        <v>5</v>
      </c>
      <c r="F101" s="97">
        <v>3410</v>
      </c>
      <c r="G101" s="97">
        <v>625</v>
      </c>
      <c r="H101" s="97">
        <v>3288</v>
      </c>
      <c r="I101" s="97">
        <v>38</v>
      </c>
    </row>
    <row r="102" spans="1:9" x14ac:dyDescent="0.2">
      <c r="A102" s="96">
        <v>0.55564814814814811</v>
      </c>
      <c r="B102" s="97">
        <v>29</v>
      </c>
      <c r="C102" s="97">
        <v>58</v>
      </c>
      <c r="D102" s="97">
        <v>68</v>
      </c>
      <c r="E102" s="97">
        <v>9</v>
      </c>
      <c r="F102" s="97">
        <v>3420</v>
      </c>
      <c r="G102" s="97">
        <v>622</v>
      </c>
      <c r="H102" s="97">
        <v>3329</v>
      </c>
      <c r="I102" s="97">
        <v>49</v>
      </c>
    </row>
    <row r="103" spans="1:9" x14ac:dyDescent="0.2">
      <c r="A103" s="96">
        <v>0.56120370370370376</v>
      </c>
      <c r="B103" s="97">
        <v>29</v>
      </c>
      <c r="C103" s="97">
        <v>60</v>
      </c>
      <c r="D103" s="97">
        <v>62</v>
      </c>
      <c r="E103" s="97">
        <v>12</v>
      </c>
      <c r="F103" s="97">
        <v>3417</v>
      </c>
      <c r="G103" s="97">
        <v>634</v>
      </c>
      <c r="H103" s="97">
        <v>3387</v>
      </c>
      <c r="I103" s="97">
        <v>32</v>
      </c>
    </row>
    <row r="104" spans="1:9" x14ac:dyDescent="0.2">
      <c r="A104" s="96">
        <v>0.5667592592592593</v>
      </c>
      <c r="B104" s="97">
        <v>29</v>
      </c>
      <c r="C104" s="97">
        <v>63</v>
      </c>
      <c r="D104" s="97">
        <v>65</v>
      </c>
      <c r="E104" s="97">
        <v>2</v>
      </c>
      <c r="F104" s="97">
        <v>3485</v>
      </c>
      <c r="G104" s="97">
        <v>611</v>
      </c>
      <c r="H104" s="97">
        <v>3392</v>
      </c>
      <c r="I104" s="97">
        <v>41</v>
      </c>
    </row>
    <row r="105" spans="1:9" x14ac:dyDescent="0.2">
      <c r="A105" s="96">
        <v>0.57231481481481483</v>
      </c>
      <c r="B105" s="97">
        <v>29</v>
      </c>
      <c r="C105" s="97">
        <v>74</v>
      </c>
      <c r="D105" s="97">
        <v>65</v>
      </c>
      <c r="E105" s="97">
        <v>13</v>
      </c>
      <c r="F105" s="97">
        <v>3448</v>
      </c>
      <c r="G105" s="97">
        <v>628</v>
      </c>
      <c r="H105" s="97">
        <v>3391</v>
      </c>
      <c r="I105" s="97">
        <v>49</v>
      </c>
    </row>
    <row r="106" spans="1:9" x14ac:dyDescent="0.2">
      <c r="A106" s="96">
        <v>0.57787037037037037</v>
      </c>
      <c r="B106" s="97">
        <v>29</v>
      </c>
      <c r="C106" s="97">
        <v>53</v>
      </c>
      <c r="D106" s="97">
        <v>67</v>
      </c>
      <c r="E106" s="97">
        <v>0</v>
      </c>
      <c r="F106" s="97">
        <v>3509</v>
      </c>
      <c r="G106" s="97">
        <v>625</v>
      </c>
      <c r="H106" s="97">
        <v>3318</v>
      </c>
      <c r="I106" s="97">
        <v>37</v>
      </c>
    </row>
    <row r="107" spans="1:9" x14ac:dyDescent="0.2">
      <c r="A107" s="96">
        <v>0.5834259259259259</v>
      </c>
      <c r="B107" s="97">
        <v>29.1</v>
      </c>
      <c r="C107" s="97">
        <v>57</v>
      </c>
      <c r="D107" s="97">
        <v>60</v>
      </c>
      <c r="E107" s="97">
        <v>25</v>
      </c>
      <c r="F107" s="97">
        <v>3458</v>
      </c>
      <c r="G107" s="97">
        <v>637</v>
      </c>
      <c r="H107" s="97">
        <v>3407</v>
      </c>
      <c r="I107" s="97">
        <v>36</v>
      </c>
    </row>
    <row r="108" spans="1:9" x14ac:dyDescent="0.2">
      <c r="A108" s="96">
        <v>0.58898148148148144</v>
      </c>
      <c r="B108" s="97">
        <v>29</v>
      </c>
      <c r="C108" s="97">
        <v>60</v>
      </c>
      <c r="D108" s="97">
        <v>62</v>
      </c>
      <c r="E108" s="97">
        <v>1</v>
      </c>
      <c r="F108" s="97">
        <v>3525</v>
      </c>
      <c r="G108" s="97">
        <v>630</v>
      </c>
      <c r="H108" s="97">
        <v>3441</v>
      </c>
      <c r="I108" s="97">
        <v>31</v>
      </c>
    </row>
    <row r="109" spans="1:9" x14ac:dyDescent="0.2">
      <c r="A109" s="96">
        <v>0.59453703703703698</v>
      </c>
      <c r="B109" s="97">
        <v>29</v>
      </c>
      <c r="C109" s="97">
        <v>65</v>
      </c>
      <c r="D109" s="97">
        <v>65</v>
      </c>
      <c r="E109" s="97">
        <v>21</v>
      </c>
      <c r="F109" s="97">
        <v>3471</v>
      </c>
      <c r="G109" s="97">
        <v>612</v>
      </c>
      <c r="H109" s="97">
        <v>3419</v>
      </c>
      <c r="I109" s="97">
        <v>39</v>
      </c>
    </row>
    <row r="110" spans="1:9" x14ac:dyDescent="0.2">
      <c r="A110" s="96">
        <v>0.60009259259259262</v>
      </c>
      <c r="B110" s="97">
        <v>29</v>
      </c>
      <c r="C110" s="97">
        <v>74</v>
      </c>
      <c r="D110" s="97">
        <v>69</v>
      </c>
      <c r="E110" s="97">
        <v>7</v>
      </c>
      <c r="F110" s="97">
        <v>3400</v>
      </c>
      <c r="G110" s="97">
        <v>622</v>
      </c>
      <c r="H110" s="97">
        <v>3425</v>
      </c>
      <c r="I110" s="97">
        <v>35</v>
      </c>
    </row>
    <row r="111" spans="1:9" x14ac:dyDescent="0.2">
      <c r="A111" s="96">
        <v>0.60564814814814816</v>
      </c>
      <c r="B111" s="97">
        <v>29</v>
      </c>
      <c r="C111" s="97">
        <v>57</v>
      </c>
      <c r="D111" s="97">
        <v>62</v>
      </c>
      <c r="E111" s="97">
        <v>6</v>
      </c>
      <c r="F111" s="97">
        <v>3436</v>
      </c>
      <c r="G111" s="97">
        <v>629</v>
      </c>
      <c r="H111" s="97">
        <v>3377</v>
      </c>
      <c r="I111" s="97">
        <v>25</v>
      </c>
    </row>
    <row r="112" spans="1:9" x14ac:dyDescent="0.2">
      <c r="A112" s="96">
        <v>0.61120370370370369</v>
      </c>
      <c r="B112" s="97">
        <v>29</v>
      </c>
      <c r="C112" s="97">
        <v>59</v>
      </c>
      <c r="D112" s="97">
        <v>59</v>
      </c>
      <c r="E112" s="97">
        <v>6</v>
      </c>
      <c r="F112" s="97">
        <v>3517</v>
      </c>
      <c r="G112" s="97">
        <v>643</v>
      </c>
      <c r="H112" s="97">
        <v>3419</v>
      </c>
      <c r="I112" s="97">
        <v>37</v>
      </c>
    </row>
    <row r="113" spans="1:9" x14ac:dyDescent="0.2">
      <c r="A113" s="96">
        <v>0.61675925925925923</v>
      </c>
      <c r="B113" s="97">
        <v>29.1</v>
      </c>
      <c r="C113" s="97">
        <v>70</v>
      </c>
      <c r="D113" s="97">
        <v>68</v>
      </c>
      <c r="E113" s="97">
        <v>0</v>
      </c>
      <c r="F113" s="97">
        <v>3461</v>
      </c>
      <c r="G113" s="97">
        <v>638</v>
      </c>
      <c r="H113" s="97">
        <v>3485</v>
      </c>
      <c r="I113" s="97">
        <v>33</v>
      </c>
    </row>
    <row r="114" spans="1:9" x14ac:dyDescent="0.2">
      <c r="A114" s="96">
        <v>0.62231481481481488</v>
      </c>
      <c r="B114" s="97">
        <v>29</v>
      </c>
      <c r="C114" s="97">
        <v>71</v>
      </c>
      <c r="D114" s="97">
        <v>61</v>
      </c>
      <c r="E114" s="97">
        <v>5</v>
      </c>
      <c r="F114" s="97">
        <v>3497</v>
      </c>
      <c r="G114" s="97">
        <v>632</v>
      </c>
      <c r="H114" s="97">
        <v>3393</v>
      </c>
      <c r="I114" s="97">
        <v>36</v>
      </c>
    </row>
    <row r="115" spans="1:9" x14ac:dyDescent="0.2">
      <c r="A115" s="96">
        <v>0.62787037037037041</v>
      </c>
      <c r="B115" s="97">
        <v>29</v>
      </c>
      <c r="C115" s="97">
        <v>90</v>
      </c>
      <c r="D115" s="97">
        <v>64</v>
      </c>
      <c r="E115" s="97">
        <v>8</v>
      </c>
      <c r="F115" s="97">
        <v>3548</v>
      </c>
      <c r="G115" s="97">
        <v>622</v>
      </c>
      <c r="H115" s="97">
        <v>3435</v>
      </c>
      <c r="I115" s="97">
        <v>26</v>
      </c>
    </row>
    <row r="116" spans="1:9" x14ac:dyDescent="0.2">
      <c r="A116" s="96">
        <v>0.63342592592592595</v>
      </c>
      <c r="B116" s="97">
        <v>29</v>
      </c>
      <c r="C116" s="97">
        <v>71</v>
      </c>
      <c r="D116" s="97">
        <v>66</v>
      </c>
      <c r="E116" s="97">
        <v>6</v>
      </c>
      <c r="F116" s="97">
        <v>3541</v>
      </c>
      <c r="G116" s="97">
        <v>618</v>
      </c>
      <c r="H116" s="97">
        <v>3504</v>
      </c>
      <c r="I116" s="97">
        <v>35</v>
      </c>
    </row>
    <row r="117" spans="1:9" x14ac:dyDescent="0.2">
      <c r="A117" s="96">
        <v>0.63898148148148148</v>
      </c>
      <c r="B117" s="97">
        <v>29</v>
      </c>
      <c r="C117" s="97">
        <v>58</v>
      </c>
      <c r="D117" s="97">
        <v>75</v>
      </c>
      <c r="E117" s="97">
        <v>1</v>
      </c>
      <c r="F117" s="97">
        <v>3490</v>
      </c>
      <c r="G117" s="97">
        <v>623</v>
      </c>
      <c r="H117" s="97">
        <v>3446</v>
      </c>
      <c r="I117" s="97">
        <v>38</v>
      </c>
    </row>
    <row r="118" spans="1:9" x14ac:dyDescent="0.2">
      <c r="A118" s="96">
        <v>0.64453703703703702</v>
      </c>
      <c r="B118" s="97">
        <v>29</v>
      </c>
      <c r="C118" s="97">
        <v>86</v>
      </c>
      <c r="D118" s="97">
        <v>79</v>
      </c>
      <c r="E118" s="97">
        <v>4</v>
      </c>
      <c r="F118" s="97">
        <v>3480</v>
      </c>
      <c r="G118" s="97">
        <v>643</v>
      </c>
      <c r="H118" s="97">
        <v>3390</v>
      </c>
      <c r="I118" s="97">
        <v>31</v>
      </c>
    </row>
    <row r="119" spans="1:9" x14ac:dyDescent="0.2">
      <c r="A119" s="96">
        <v>0.65009259259259256</v>
      </c>
      <c r="B119" s="97">
        <v>29</v>
      </c>
      <c r="C119" s="97">
        <v>82</v>
      </c>
      <c r="D119" s="97">
        <v>57</v>
      </c>
      <c r="E119" s="97">
        <v>6</v>
      </c>
      <c r="F119" s="97">
        <v>3540</v>
      </c>
      <c r="G119" s="97">
        <v>629</v>
      </c>
      <c r="H119" s="97">
        <v>3406</v>
      </c>
      <c r="I119" s="97">
        <v>40</v>
      </c>
    </row>
    <row r="120" spans="1:9" x14ac:dyDescent="0.2">
      <c r="A120" s="96">
        <v>0.65564814814814809</v>
      </c>
      <c r="B120" s="97">
        <v>29</v>
      </c>
      <c r="C120" s="97">
        <v>80</v>
      </c>
      <c r="D120" s="97">
        <v>62</v>
      </c>
      <c r="E120" s="97">
        <v>0</v>
      </c>
      <c r="F120" s="97">
        <v>3515</v>
      </c>
      <c r="G120" s="97">
        <v>620</v>
      </c>
      <c r="H120" s="97">
        <v>3422</v>
      </c>
      <c r="I120" s="97">
        <v>32</v>
      </c>
    </row>
    <row r="121" spans="1:9" x14ac:dyDescent="0.2">
      <c r="A121" s="96">
        <v>0.66120370370370374</v>
      </c>
      <c r="B121" s="97">
        <v>29</v>
      </c>
      <c r="C121" s="97">
        <v>77</v>
      </c>
      <c r="D121" s="97">
        <v>73</v>
      </c>
      <c r="E121" s="97">
        <v>9</v>
      </c>
      <c r="F121" s="97">
        <v>3526</v>
      </c>
      <c r="G121" s="97">
        <v>652</v>
      </c>
      <c r="H121" s="97">
        <v>3364</v>
      </c>
      <c r="I121" s="97">
        <v>46</v>
      </c>
    </row>
    <row r="122" spans="1:9" x14ac:dyDescent="0.2">
      <c r="A122" s="96">
        <v>0.66675925925925927</v>
      </c>
      <c r="B122" s="97">
        <v>29</v>
      </c>
      <c r="C122" s="97">
        <v>77</v>
      </c>
      <c r="D122" s="97">
        <v>62</v>
      </c>
      <c r="E122" s="97">
        <v>6</v>
      </c>
      <c r="F122" s="97">
        <v>3513</v>
      </c>
      <c r="G122" s="97">
        <v>639</v>
      </c>
      <c r="H122" s="97">
        <v>3436</v>
      </c>
      <c r="I122" s="97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tabSelected="1" workbookViewId="0">
      <selection activeCell="E12" sqref="E12"/>
    </sheetView>
  </sheetViews>
  <sheetFormatPr baseColWidth="10" defaultColWidth="8.83203125" defaultRowHeight="15" x14ac:dyDescent="0.2"/>
  <cols>
    <col min="2" max="2" width="10" bestFit="1" customWidth="1"/>
  </cols>
  <sheetData>
    <row r="1" spans="1:4" x14ac:dyDescent="0.2">
      <c r="A1" t="s">
        <v>60</v>
      </c>
      <c r="B1" t="s">
        <v>61</v>
      </c>
      <c r="C1" t="s">
        <v>62</v>
      </c>
      <c r="D1" t="s">
        <v>67</v>
      </c>
    </row>
    <row r="2" spans="1:4" x14ac:dyDescent="0.2">
      <c r="A2" t="s">
        <v>52</v>
      </c>
      <c r="B2" t="s">
        <v>63</v>
      </c>
      <c r="C2">
        <v>0</v>
      </c>
      <c r="D2" t="s">
        <v>63</v>
      </c>
    </row>
    <row r="3" spans="1:4" x14ac:dyDescent="0.2">
      <c r="A3" t="s">
        <v>53</v>
      </c>
      <c r="B3" t="s">
        <v>64</v>
      </c>
      <c r="C3">
        <v>3</v>
      </c>
      <c r="D3" t="s">
        <v>68</v>
      </c>
    </row>
    <row r="4" spans="1:4" x14ac:dyDescent="0.2">
      <c r="A4" t="s">
        <v>54</v>
      </c>
      <c r="B4" t="s">
        <v>64</v>
      </c>
      <c r="C4">
        <v>3</v>
      </c>
      <c r="D4" t="s">
        <v>68</v>
      </c>
    </row>
    <row r="5" spans="1:4" x14ac:dyDescent="0.2">
      <c r="A5" s="98" t="s">
        <v>55</v>
      </c>
      <c r="B5" s="98" t="s">
        <v>46</v>
      </c>
      <c r="C5" s="98">
        <v>3</v>
      </c>
      <c r="D5" s="98" t="s">
        <v>69</v>
      </c>
    </row>
    <row r="6" spans="1:4" x14ac:dyDescent="0.2">
      <c r="A6" s="98" t="s">
        <v>56</v>
      </c>
      <c r="B6" s="98" t="s">
        <v>47</v>
      </c>
      <c r="C6" s="98">
        <v>3</v>
      </c>
      <c r="D6" s="98" t="s">
        <v>69</v>
      </c>
    </row>
    <row r="7" spans="1:4" x14ac:dyDescent="0.2">
      <c r="A7" s="98" t="s">
        <v>57</v>
      </c>
      <c r="B7" s="98" t="s">
        <v>65</v>
      </c>
      <c r="C7" s="98">
        <v>3</v>
      </c>
      <c r="D7" s="98" t="s">
        <v>69</v>
      </c>
    </row>
    <row r="8" spans="1:4" x14ac:dyDescent="0.2">
      <c r="A8" t="s">
        <v>58</v>
      </c>
      <c r="B8" t="s">
        <v>66</v>
      </c>
      <c r="C8">
        <v>5</v>
      </c>
      <c r="D8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Outline</vt:lpstr>
      <vt:lpstr>Sheet1</vt:lpstr>
      <vt:lpstr>gfp61</vt:lpstr>
      <vt:lpstr>IDs</vt:lpstr>
      <vt:lpstr>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Microsoft Office User</cp:lastModifiedBy>
  <cp:lastPrinted>2020-02-19T19:36:35Z</cp:lastPrinted>
  <dcterms:created xsi:type="dcterms:W3CDTF">2012-06-15T21:22:50Z</dcterms:created>
  <dcterms:modified xsi:type="dcterms:W3CDTF">2020-07-17T19:31:37Z</dcterms:modified>
</cp:coreProperties>
</file>