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it\Downloads\"/>
    </mc:Choice>
  </mc:AlternateContent>
  <xr:revisionPtr revIDLastSave="0" documentId="13_ncr:1_{75F4189E-66F8-4053-9857-CD2F1515C7AD}" xr6:coauthVersionLast="47" xr6:coauthVersionMax="47" xr10:uidLastSave="{00000000-0000-0000-0000-000000000000}"/>
  <bookViews>
    <workbookView xWindow="-108" yWindow="-108" windowWidth="23256" windowHeight="12456" activeTab="4" xr2:uid="{B96B1C98-1711-46E2-9789-1E02E11B5D50}"/>
  </bookViews>
  <sheets>
    <sheet name="ques 5-30" sheetId="1" r:id="rId1"/>
    <sheet name="ques 3-53" sheetId="2" r:id="rId2"/>
    <sheet name="ques3.43" sheetId="3" r:id="rId3"/>
    <sheet name="ques 3.16" sheetId="4" r:id="rId4"/>
    <sheet name="ques3.14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4" l="1"/>
  <c r="H6" i="4"/>
  <c r="G13" i="1"/>
  <c r="G14" i="1" s="1"/>
  <c r="G5" i="5"/>
  <c r="H5" i="5" s="1"/>
  <c r="G6" i="5"/>
  <c r="H6" i="5" s="1"/>
  <c r="G7" i="5"/>
  <c r="H7" i="5" s="1"/>
  <c r="G8" i="5"/>
  <c r="H8" i="5" s="1"/>
  <c r="F5" i="5"/>
  <c r="F6" i="5"/>
  <c r="F7" i="5"/>
  <c r="F8" i="5"/>
  <c r="F9" i="5"/>
  <c r="G9" i="5" s="1"/>
  <c r="H9" i="5" s="1"/>
  <c r="F4" i="5"/>
  <c r="G4" i="5" s="1"/>
  <c r="H4" i="5" s="1"/>
  <c r="H10" i="5" s="1"/>
  <c r="F14" i="5" s="1"/>
  <c r="F15" i="5" s="1"/>
  <c r="F12" i="5"/>
  <c r="C10" i="5"/>
  <c r="E5" i="5"/>
  <c r="E6" i="5"/>
  <c r="E7" i="5"/>
  <c r="E8" i="5"/>
  <c r="E9" i="5"/>
  <c r="E4" i="5"/>
  <c r="D9" i="5"/>
  <c r="D7" i="5"/>
  <c r="D5" i="5"/>
  <c r="H5" i="4"/>
  <c r="H7" i="4"/>
  <c r="H8" i="4"/>
  <c r="B11" i="3"/>
  <c r="D16" i="3" s="1"/>
  <c r="D10" i="3"/>
  <c r="D9" i="3"/>
  <c r="D8" i="3"/>
  <c r="D7" i="3"/>
  <c r="D6" i="3"/>
  <c r="E5" i="3"/>
  <c r="E6" i="3" s="1"/>
  <c r="E7" i="3" s="1"/>
  <c r="E8" i="3" s="1"/>
  <c r="E9" i="3" s="1"/>
  <c r="E10" i="3" s="1"/>
  <c r="D5" i="3"/>
  <c r="C5" i="3"/>
  <c r="E4" i="3"/>
  <c r="C4" i="3"/>
  <c r="D4" i="3" s="1"/>
  <c r="F14" i="2"/>
  <c r="F13" i="2"/>
  <c r="H8" i="2"/>
  <c r="H7" i="2"/>
  <c r="D7" i="2"/>
  <c r="G22" i="1"/>
  <c r="G21" i="1"/>
  <c r="G23" i="1" s="1"/>
  <c r="G17" i="1"/>
  <c r="G8" i="1"/>
  <c r="G7" i="1"/>
  <c r="G9" i="1" s="1"/>
  <c r="D11" i="3" l="1"/>
  <c r="D14" i="3" s="1"/>
  <c r="F15" i="2"/>
  <c r="H9" i="2"/>
</calcChain>
</file>

<file path=xl/sharedStrings.xml><?xml version="1.0" encoding="utf-8"?>
<sst xmlns="http://schemas.openxmlformats.org/spreadsheetml/2006/main" count="65" uniqueCount="58">
  <si>
    <t>Ques 5-30</t>
  </si>
  <si>
    <t xml:space="preserve">Mean </t>
  </si>
  <si>
    <t>SD</t>
  </si>
  <si>
    <t>(i)</t>
  </si>
  <si>
    <t>P(X&lt;5)</t>
  </si>
  <si>
    <t>P(X&lt;4)</t>
  </si>
  <si>
    <t>P(4&lt;X&lt;5)</t>
  </si>
  <si>
    <t>(ii)</t>
  </si>
  <si>
    <t>P(X&gt;2)</t>
  </si>
  <si>
    <t>P(X&lt;2)</t>
  </si>
  <si>
    <t>(iii)</t>
  </si>
  <si>
    <t>P(X&lt;7.2)</t>
  </si>
  <si>
    <t>(iv)</t>
  </si>
  <si>
    <t>P(X&lt;30)+P(X&gt;90)</t>
  </si>
  <si>
    <t>P(X&lt;30)</t>
  </si>
  <si>
    <t>1-P(X&lt;90)</t>
  </si>
  <si>
    <t xml:space="preserve">i) </t>
  </si>
  <si>
    <t>Range</t>
  </si>
  <si>
    <t>ii)</t>
  </si>
  <si>
    <t>20th percentile</t>
  </si>
  <si>
    <t>80th percentile</t>
  </si>
  <si>
    <t xml:space="preserve">interfractile range </t>
  </si>
  <si>
    <t>iii)</t>
  </si>
  <si>
    <t>interquartile range</t>
  </si>
  <si>
    <t>Q3</t>
  </si>
  <si>
    <t>Q1</t>
  </si>
  <si>
    <t>Days</t>
  </si>
  <si>
    <t>Frequency</t>
  </si>
  <si>
    <t>midpoint</t>
  </si>
  <si>
    <t>0-0.99</t>
  </si>
  <si>
    <t>1-1.99</t>
  </si>
  <si>
    <t>2-2.99</t>
  </si>
  <si>
    <t>3-3.99</t>
  </si>
  <si>
    <t>4-4.99</t>
  </si>
  <si>
    <t>5-5.99</t>
  </si>
  <si>
    <t>6-6.99</t>
  </si>
  <si>
    <t>MEAN</t>
  </si>
  <si>
    <t xml:space="preserve">MEDIAN </t>
  </si>
  <si>
    <t>student</t>
  </si>
  <si>
    <t>homework</t>
  </si>
  <si>
    <t>quizzes</t>
  </si>
  <si>
    <t>paper</t>
  </si>
  <si>
    <t>midterm</t>
  </si>
  <si>
    <t>final</t>
  </si>
  <si>
    <t>cars</t>
  </si>
  <si>
    <t>frequency</t>
  </si>
  <si>
    <t xml:space="preserve">Deviation </t>
  </si>
  <si>
    <t>Deviation^2</t>
  </si>
  <si>
    <t xml:space="preserve">Freq*Deviation </t>
  </si>
  <si>
    <t>VARIANCE</t>
  </si>
  <si>
    <t>P(X&gt;2) = 1-P(X&lt;2)</t>
  </si>
  <si>
    <t xml:space="preserve">P((X&lt;3.0) OR (X&gt;9.0) -&gt; </t>
  </si>
  <si>
    <t>Data</t>
  </si>
  <si>
    <t>interfractile range btw 20th &amp; 80th percentile</t>
  </si>
  <si>
    <t>sum-&gt;</t>
  </si>
  <si>
    <t>Cummilative frequency</t>
  </si>
  <si>
    <t>MODAL CLASS</t>
  </si>
  <si>
    <t>Weighted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</si>
</sst>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36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3" fontId="0" fillId="0" borderId="0" xfId="0" applyNumberFormat="1"/>
    <xf numFmtId="0" fontId="0" fillId="0" borderId="1" xfId="0" applyBorder="1"/>
    <xf numFmtId="0" fontId="0" fillId="2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0" xfId="0" applyFont="1"/>
    <xf numFmtId="0" fontId="0" fillId="4" borderId="1" xfId="0" applyFill="1" applyBorder="1"/>
    <xf numFmtId="0" fontId="0" fillId="5" borderId="1" xfId="0" applyFill="1" applyBorder="1"/>
    <xf numFmtId="0" fontId="0" fillId="0" borderId="0" xfId="0" applyAlignment="1">
      <alignment horizontal="center"/>
    </xf>
    <xf numFmtId="0" fontId="0" fillId="4" borderId="0" xfId="0" applyFill="1"/>
    <xf numFmtId="0" fontId="0" fillId="6" borderId="1" xfId="0" applyFill="1" applyBorder="1"/>
    <xf numFmtId="3" fontId="0" fillId="4" borderId="0" xfId="0" applyNumberFormat="1" applyFill="1"/>
    <xf numFmtId="0" fontId="0" fillId="6" borderId="0" xfId="0" applyFill="1"/>
    <xf numFmtId="0" fontId="0" fillId="0" borderId="0" xfId="0" applyBorder="1"/>
    <xf numFmtId="0" fontId="0" fillId="0" borderId="0" xfId="0" applyFill="1" applyBorder="1"/>
    <xf numFmtId="0" fontId="0" fillId="0" borderId="4" xfId="0" applyBorder="1"/>
    <xf numFmtId="0" fontId="0" fillId="3" borderId="0" xfId="0" applyFill="1" applyAlignment="1">
      <alignment horizontal="center"/>
    </xf>
    <xf numFmtId="0" fontId="0" fillId="3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3" borderId="1" xfId="0" applyFont="1" applyFill="1" applyBorder="1" applyAlignment="1">
      <alignment horizontal="center"/>
    </xf>
  </cellXfs>
  <cellStyles count="1">
    <cellStyle name="Normal" xfId="0" builtinId="0"/>
  </cellStyles>
  <dxfs count="10">
    <dxf>
      <font>
        <b val="0"/>
        <i val="0"/>
        <strike val="0"/>
        <outline val="0"/>
        <shadow val="0"/>
        <u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6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94D44F3-0BD8-4878-A833-6D764F485DA1}" name="Table1" displayName="Table1" ref="H3:H8" totalsRowShown="0" headerRowDxfId="0" dataDxfId="6">
  <autoFilter ref="H3:H8" xr:uid="{C94D44F3-0BD8-4878-A833-6D764F485DA1}"/>
  <tableColumns count="1">
    <tableColumn id="1" xr3:uid="{66F7AEB5-8FD6-4932-9F43-98C0FB35C35F}" name="Weighted Avg" dataDxfId="7">
      <calculatedColumnFormula>(20%*C4)+(10%*D4)+(10%*E4)+(25%*F4)+(35%*G4)</calculatedColumnFormula>
    </tableColumn>
  </tableColumns>
  <tableStyleInfo name="TableStyleMedium2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FA1841F-12F3-42CF-BBAA-B896F63E3551}" name="Table2" displayName="Table2" ref="E3:H9" totalsRowShown="0" headerRowDxfId="9" dataDxfId="1" tableBorderDxfId="8">
  <autoFilter ref="E3:H9" xr:uid="{7FA1841F-12F3-42CF-BBAA-B896F63E3551}"/>
  <tableColumns count="4">
    <tableColumn id="1" xr3:uid="{0A49F57A-AE3D-414C-8F6A-4267CFD1E2FC}" name="Frequency" dataDxfId="5">
      <calculatedColumnFormula>C4*D4</calculatedColumnFormula>
    </tableColumn>
    <tableColumn id="2" xr3:uid="{2FF37EB6-2C0C-47F1-B81B-466C374F4519}" name="Deviation " dataDxfId="4">
      <calculatedColumnFormula>C4-$F$12</calculatedColumnFormula>
    </tableColumn>
    <tableColumn id="3" xr3:uid="{681AD4C0-3767-46B0-A62A-91FB73AC6996}" name="Deviation^2" dataDxfId="3">
      <calculatedColumnFormula>F4^2</calculatedColumnFormula>
    </tableColumn>
    <tableColumn id="4" xr3:uid="{C36918F1-083C-43DB-92CA-1FB455AD21DE}" name="Freq*Deviation " dataDxfId="2">
      <calculatedColumnFormula>C4*G4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95087-6E01-4E91-9327-0BE70A78E705}">
  <dimension ref="E1:G23"/>
  <sheetViews>
    <sheetView workbookViewId="0">
      <selection activeCell="C8" sqref="C8"/>
    </sheetView>
  </sheetViews>
  <sheetFormatPr defaultRowHeight="14.4" x14ac:dyDescent="0.3"/>
  <cols>
    <col min="2" max="2" width="18.6640625" customWidth="1"/>
    <col min="3" max="3" width="15.33203125" customWidth="1"/>
    <col min="6" max="6" width="30" bestFit="1" customWidth="1"/>
    <col min="7" max="7" width="14.33203125" bestFit="1" customWidth="1"/>
  </cols>
  <sheetData>
    <row r="1" spans="5:7" ht="46.2" x14ac:dyDescent="0.85">
      <c r="F1" s="8" t="s">
        <v>0</v>
      </c>
    </row>
    <row r="3" spans="5:7" x14ac:dyDescent="0.3">
      <c r="F3" s="3" t="s">
        <v>1</v>
      </c>
      <c r="G3" s="3">
        <v>6.4</v>
      </c>
    </row>
    <row r="4" spans="5:7" x14ac:dyDescent="0.3">
      <c r="F4" s="3" t="s">
        <v>2</v>
      </c>
      <c r="G4" s="3">
        <v>2.7</v>
      </c>
    </row>
    <row r="6" spans="5:7" x14ac:dyDescent="0.3">
      <c r="E6" t="s">
        <v>3</v>
      </c>
    </row>
    <row r="7" spans="5:7" x14ac:dyDescent="0.3">
      <c r="F7" s="10" t="s">
        <v>4</v>
      </c>
      <c r="G7" s="9">
        <f>_xlfn.NORM.DIST(5,G3,G4,TRUE)</f>
        <v>0.30204827147857682</v>
      </c>
    </row>
    <row r="8" spans="5:7" x14ac:dyDescent="0.3">
      <c r="F8" s="10" t="s">
        <v>5</v>
      </c>
      <c r="G8" s="9">
        <f>_xlfn.NORM.DIST(4,G3,G4,TRUE)</f>
        <v>0.18703139874544122</v>
      </c>
    </row>
    <row r="9" spans="5:7" x14ac:dyDescent="0.3">
      <c r="F9" s="10" t="s">
        <v>6</v>
      </c>
      <c r="G9" s="9">
        <f>G7-G8</f>
        <v>0.1150168727331356</v>
      </c>
    </row>
    <row r="11" spans="5:7" x14ac:dyDescent="0.3">
      <c r="E11" t="s">
        <v>7</v>
      </c>
    </row>
    <row r="12" spans="5:7" x14ac:dyDescent="0.3">
      <c r="F12" s="11" t="s">
        <v>50</v>
      </c>
      <c r="G12" s="11"/>
    </row>
    <row r="13" spans="5:7" x14ac:dyDescent="0.3">
      <c r="F13" s="10" t="s">
        <v>9</v>
      </c>
      <c r="G13" s="9">
        <f>_xlfn.NORM.DIST(2,G3,G4,TRUE)</f>
        <v>5.1589899131939364E-2</v>
      </c>
    </row>
    <row r="14" spans="5:7" x14ac:dyDescent="0.3">
      <c r="F14" s="10" t="s">
        <v>8</v>
      </c>
      <c r="G14" s="9">
        <f>1-G13</f>
        <v>0.94841010086806066</v>
      </c>
    </row>
    <row r="16" spans="5:7" x14ac:dyDescent="0.3">
      <c r="E16" t="s">
        <v>10</v>
      </c>
    </row>
    <row r="17" spans="5:7" x14ac:dyDescent="0.3">
      <c r="F17" s="10" t="s">
        <v>11</v>
      </c>
      <c r="G17" s="9">
        <f>_xlfn.NORM.DIST(7.2,G3,G4,TRUE)</f>
        <v>0.61649809291706803</v>
      </c>
    </row>
    <row r="19" spans="5:7" x14ac:dyDescent="0.3">
      <c r="E19" t="s">
        <v>12</v>
      </c>
    </row>
    <row r="20" spans="5:7" x14ac:dyDescent="0.3">
      <c r="F20" s="2" t="s">
        <v>51</v>
      </c>
      <c r="G20" s="2" t="s">
        <v>13</v>
      </c>
    </row>
    <row r="21" spans="5:7" x14ac:dyDescent="0.3">
      <c r="F21" s="10" t="s">
        <v>14</v>
      </c>
      <c r="G21" s="9">
        <f>_xlfn.NORM.DIST(30,G3,G4,TRUE)</f>
        <v>1</v>
      </c>
    </row>
    <row r="22" spans="5:7" x14ac:dyDescent="0.3">
      <c r="F22" s="10" t="s">
        <v>15</v>
      </c>
      <c r="G22" s="9">
        <f>1-_xlfn.NORM.DIST(90,G3,G4,TRUE)</f>
        <v>0</v>
      </c>
    </row>
    <row r="23" spans="5:7" x14ac:dyDescent="0.3">
      <c r="F23" s="2"/>
      <c r="G23" s="13">
        <f>G21+G22</f>
        <v>1</v>
      </c>
    </row>
  </sheetData>
  <mergeCells count="1">
    <mergeCell ref="F12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737D3-FF58-4191-8F09-8AB62438A1B8}">
  <dimension ref="A1:H21"/>
  <sheetViews>
    <sheetView workbookViewId="0">
      <selection activeCell="D22" sqref="D22"/>
    </sheetView>
  </sheetViews>
  <sheetFormatPr defaultRowHeight="14.4" x14ac:dyDescent="0.3"/>
  <cols>
    <col min="4" max="4" width="39.5546875" customWidth="1"/>
    <col min="7" max="7" width="38.44140625" bestFit="1" customWidth="1"/>
    <col min="8" max="8" width="7" bestFit="1" customWidth="1"/>
  </cols>
  <sheetData>
    <row r="1" spans="1:8" x14ac:dyDescent="0.3">
      <c r="A1" s="15" t="s">
        <v>52</v>
      </c>
    </row>
    <row r="2" spans="1:8" x14ac:dyDescent="0.3">
      <c r="A2" s="1">
        <v>2549</v>
      </c>
    </row>
    <row r="3" spans="1:8" x14ac:dyDescent="0.3">
      <c r="A3" s="1">
        <v>3897</v>
      </c>
    </row>
    <row r="4" spans="1:8" x14ac:dyDescent="0.3">
      <c r="A4" s="1">
        <v>3661</v>
      </c>
    </row>
    <row r="5" spans="1:8" x14ac:dyDescent="0.3">
      <c r="A5" s="1">
        <v>2697</v>
      </c>
    </row>
    <row r="6" spans="1:8" x14ac:dyDescent="0.3">
      <c r="A6" s="1">
        <v>2200</v>
      </c>
      <c r="C6" t="s">
        <v>16</v>
      </c>
      <c r="D6" t="s">
        <v>17</v>
      </c>
      <c r="F6" t="s">
        <v>18</v>
      </c>
      <c r="G6" t="s">
        <v>53</v>
      </c>
    </row>
    <row r="7" spans="1:8" x14ac:dyDescent="0.3">
      <c r="A7" s="1">
        <v>3812</v>
      </c>
      <c r="D7" s="14">
        <f>MAX(A2:A21) - MIN(A2:A21)</f>
        <v>1752</v>
      </c>
      <c r="G7" t="s">
        <v>19</v>
      </c>
      <c r="H7">
        <f>_xlfn.PERCENTILE.INC(A2:A21, 0.2)</f>
        <v>2492.8000000000002</v>
      </c>
    </row>
    <row r="8" spans="1:8" x14ac:dyDescent="0.3">
      <c r="A8" s="1">
        <v>2228</v>
      </c>
      <c r="G8" t="s">
        <v>20</v>
      </c>
      <c r="H8">
        <f>_xlfn.PERCENTILE.INC(A2:A21, 0.8)</f>
        <v>3716.0000000000005</v>
      </c>
    </row>
    <row r="9" spans="1:8" x14ac:dyDescent="0.3">
      <c r="A9" s="1">
        <v>3891</v>
      </c>
      <c r="G9" s="12" t="s">
        <v>21</v>
      </c>
      <c r="H9" s="12">
        <f>H8-H7</f>
        <v>1223.2000000000003</v>
      </c>
    </row>
    <row r="10" spans="1:8" x14ac:dyDescent="0.3">
      <c r="A10" s="1">
        <v>2668</v>
      </c>
    </row>
    <row r="11" spans="1:8" x14ac:dyDescent="0.3">
      <c r="A11" s="1">
        <v>2268</v>
      </c>
    </row>
    <row r="12" spans="1:8" x14ac:dyDescent="0.3">
      <c r="A12" s="1">
        <v>3692</v>
      </c>
      <c r="D12" t="s">
        <v>22</v>
      </c>
      <c r="E12" t="s">
        <v>23</v>
      </c>
    </row>
    <row r="13" spans="1:8" x14ac:dyDescent="0.3">
      <c r="A13" s="1">
        <v>2145</v>
      </c>
      <c r="E13" t="s">
        <v>24</v>
      </c>
      <c r="F13">
        <f>_xlfn.QUARTILE.INC(A2:A21, 3)</f>
        <v>3668.75</v>
      </c>
    </row>
    <row r="14" spans="1:8" x14ac:dyDescent="0.3">
      <c r="A14" s="1">
        <v>2653</v>
      </c>
      <c r="E14" t="s">
        <v>25</v>
      </c>
      <c r="F14">
        <f>_xlfn.QUARTILE.INC(A2:A21, 1)</f>
        <v>2585.75</v>
      </c>
    </row>
    <row r="15" spans="1:8" x14ac:dyDescent="0.3">
      <c r="A15" s="1">
        <v>3249</v>
      </c>
      <c r="F15" s="12">
        <f>F13-F14</f>
        <v>1083</v>
      </c>
    </row>
    <row r="16" spans="1:8" x14ac:dyDescent="0.3">
      <c r="A16" s="1">
        <v>2841</v>
      </c>
    </row>
    <row r="17" spans="1:1" x14ac:dyDescent="0.3">
      <c r="A17" s="1">
        <v>3469</v>
      </c>
    </row>
    <row r="18" spans="1:1" x14ac:dyDescent="0.3">
      <c r="A18" s="1">
        <v>3268</v>
      </c>
    </row>
    <row r="19" spans="1:1" x14ac:dyDescent="0.3">
      <c r="A19" s="1">
        <v>2598</v>
      </c>
    </row>
    <row r="20" spans="1:1" x14ac:dyDescent="0.3">
      <c r="A20" s="1">
        <v>3842</v>
      </c>
    </row>
    <row r="21" spans="1:1" x14ac:dyDescent="0.3">
      <c r="A21" s="1">
        <v>3362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6CD01-9D05-4406-94CB-0DB46535FCCA}">
  <dimension ref="A3:F18"/>
  <sheetViews>
    <sheetView zoomScale="90" workbookViewId="0">
      <selection activeCell="E25" sqref="E25"/>
    </sheetView>
  </sheetViews>
  <sheetFormatPr defaultRowHeight="14.4" x14ac:dyDescent="0.3"/>
  <cols>
    <col min="2" max="2" width="9.33203125" bestFit="1" customWidth="1"/>
    <col min="3" max="3" width="13.33203125" bestFit="1" customWidth="1"/>
    <col min="5" max="5" width="19.88671875" bestFit="1" customWidth="1"/>
  </cols>
  <sheetData>
    <row r="3" spans="1:6" x14ac:dyDescent="0.3">
      <c r="A3" s="2" t="s">
        <v>26</v>
      </c>
      <c r="B3" s="2" t="s">
        <v>27</v>
      </c>
      <c r="C3" s="2" t="s">
        <v>28</v>
      </c>
      <c r="D3" s="2" t="s">
        <v>45</v>
      </c>
      <c r="E3" s="2" t="s">
        <v>55</v>
      </c>
    </row>
    <row r="4" spans="1:6" x14ac:dyDescent="0.3">
      <c r="A4" s="2" t="s">
        <v>29</v>
      </c>
      <c r="B4" s="2">
        <v>2</v>
      </c>
      <c r="C4" s="2">
        <f>(0.99+0)/2</f>
        <v>0.495</v>
      </c>
      <c r="D4" s="2">
        <f>C4*B4</f>
        <v>0.99</v>
      </c>
      <c r="E4" s="2">
        <f>B4</f>
        <v>2</v>
      </c>
    </row>
    <row r="5" spans="1:6" x14ac:dyDescent="0.3">
      <c r="A5" s="2" t="s">
        <v>30</v>
      </c>
      <c r="B5" s="2">
        <v>4</v>
      </c>
      <c r="C5" s="2">
        <f>(1.99+1)/2</f>
        <v>1.4950000000000001</v>
      </c>
      <c r="D5" s="2">
        <f t="shared" ref="D5:D10" si="0">C5*B5</f>
        <v>5.98</v>
      </c>
      <c r="E5" s="2">
        <f>E4+B5</f>
        <v>6</v>
      </c>
    </row>
    <row r="6" spans="1:6" x14ac:dyDescent="0.3">
      <c r="A6" s="2" t="s">
        <v>31</v>
      </c>
      <c r="B6" s="2">
        <v>6</v>
      </c>
      <c r="C6" s="2">
        <v>2.4950000000000001</v>
      </c>
      <c r="D6" s="2">
        <f t="shared" si="0"/>
        <v>14.97</v>
      </c>
      <c r="E6" s="2">
        <f t="shared" ref="E6:E10" si="1">E5+B6</f>
        <v>12</v>
      </c>
    </row>
    <row r="7" spans="1:6" x14ac:dyDescent="0.3">
      <c r="A7" s="2" t="s">
        <v>32</v>
      </c>
      <c r="B7" s="2">
        <v>7</v>
      </c>
      <c r="C7" s="2">
        <v>3.4950000000000001</v>
      </c>
      <c r="D7" s="2">
        <f t="shared" si="0"/>
        <v>24.465</v>
      </c>
      <c r="E7" s="2">
        <f t="shared" si="1"/>
        <v>19</v>
      </c>
    </row>
    <row r="8" spans="1:6" x14ac:dyDescent="0.3">
      <c r="A8" s="2" t="s">
        <v>33</v>
      </c>
      <c r="B8" s="2">
        <v>5</v>
      </c>
      <c r="C8" s="2">
        <v>4.4950000000000001</v>
      </c>
      <c r="D8" s="2">
        <f t="shared" si="0"/>
        <v>22.475000000000001</v>
      </c>
      <c r="E8" s="2">
        <f t="shared" si="1"/>
        <v>24</v>
      </c>
    </row>
    <row r="9" spans="1:6" x14ac:dyDescent="0.3">
      <c r="A9" s="2" t="s">
        <v>34</v>
      </c>
      <c r="B9" s="2">
        <v>3</v>
      </c>
      <c r="C9" s="2">
        <v>5.4950000000000001</v>
      </c>
      <c r="D9" s="2">
        <f t="shared" si="0"/>
        <v>16.484999999999999</v>
      </c>
      <c r="E9" s="2">
        <f t="shared" si="1"/>
        <v>27</v>
      </c>
    </row>
    <row r="10" spans="1:6" x14ac:dyDescent="0.3">
      <c r="A10" s="2" t="s">
        <v>35</v>
      </c>
      <c r="B10" s="18">
        <v>1</v>
      </c>
      <c r="C10" s="2">
        <v>6.4950000000000001</v>
      </c>
      <c r="D10" s="2">
        <f t="shared" si="0"/>
        <v>6.4950000000000001</v>
      </c>
      <c r="E10" s="2">
        <f t="shared" si="1"/>
        <v>28</v>
      </c>
    </row>
    <row r="11" spans="1:6" x14ac:dyDescent="0.3">
      <c r="A11" s="17" t="s">
        <v>54</v>
      </c>
      <c r="B11" s="16">
        <f>SUM(B4:B10)</f>
        <v>28</v>
      </c>
      <c r="C11" s="16" t="s">
        <v>54</v>
      </c>
      <c r="D11" s="16">
        <f>SUM(D4:D10)</f>
        <v>91.86</v>
      </c>
      <c r="E11" s="16"/>
    </row>
    <row r="13" spans="1:6" x14ac:dyDescent="0.3">
      <c r="F13" s="16"/>
    </row>
    <row r="14" spans="1:6" x14ac:dyDescent="0.3">
      <c r="C14" s="13" t="s">
        <v>36</v>
      </c>
      <c r="D14" s="13">
        <f>D11/B11</f>
        <v>3.2807142857142857</v>
      </c>
    </row>
    <row r="15" spans="1:6" x14ac:dyDescent="0.3">
      <c r="C15" s="13"/>
      <c r="D15" s="13"/>
    </row>
    <row r="16" spans="1:6" x14ac:dyDescent="0.3">
      <c r="C16" s="13" t="s">
        <v>37</v>
      </c>
      <c r="D16" s="13">
        <f>3+((((B11/2)-E6)*0.99)/7)</f>
        <v>3.2828571428571429</v>
      </c>
    </row>
    <row r="17" spans="3:4" x14ac:dyDescent="0.3">
      <c r="C17" s="13"/>
      <c r="D17" s="13"/>
    </row>
    <row r="18" spans="3:4" x14ac:dyDescent="0.3">
      <c r="C18" s="13" t="s">
        <v>56</v>
      </c>
      <c r="D18" s="13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3BA824-5F22-489A-8651-A11431C1D5E2}">
  <dimension ref="B3:H8"/>
  <sheetViews>
    <sheetView workbookViewId="0">
      <selection activeCell="F16" sqref="F16"/>
    </sheetView>
  </sheetViews>
  <sheetFormatPr defaultRowHeight="14.4" x14ac:dyDescent="0.3"/>
  <cols>
    <col min="2" max="2" width="23.5546875" bestFit="1" customWidth="1"/>
    <col min="3" max="3" width="9.77734375" bestFit="1" customWidth="1"/>
    <col min="8" max="8" width="18.109375" bestFit="1" customWidth="1"/>
    <col min="9" max="9" width="20.77734375" customWidth="1"/>
  </cols>
  <sheetData>
    <row r="3" spans="2:8" x14ac:dyDescent="0.3">
      <c r="B3" s="2" t="s">
        <v>38</v>
      </c>
      <c r="C3" s="2" t="s">
        <v>39</v>
      </c>
      <c r="D3" s="2" t="s">
        <v>40</v>
      </c>
      <c r="E3" s="2" t="s">
        <v>41</v>
      </c>
      <c r="F3" s="2" t="s">
        <v>42</v>
      </c>
      <c r="G3" s="2" t="s">
        <v>43</v>
      </c>
      <c r="H3" s="21" t="s">
        <v>57</v>
      </c>
    </row>
    <row r="4" spans="2:8" x14ac:dyDescent="0.3">
      <c r="B4" s="2">
        <v>1</v>
      </c>
      <c r="C4" s="2">
        <v>85</v>
      </c>
      <c r="D4" s="2">
        <v>89</v>
      </c>
      <c r="E4" s="2">
        <v>94</v>
      </c>
      <c r="F4" s="2">
        <v>87</v>
      </c>
      <c r="G4" s="2">
        <v>90</v>
      </c>
      <c r="H4" s="19">
        <f>(20%*C4)+(10%*D4)+(10%*E4)+(25%*F4)+(35%*G4)</f>
        <v>88.55</v>
      </c>
    </row>
    <row r="5" spans="2:8" x14ac:dyDescent="0.3">
      <c r="B5" s="2">
        <v>2</v>
      </c>
      <c r="C5" s="2">
        <v>78</v>
      </c>
      <c r="D5" s="2">
        <v>84</v>
      </c>
      <c r="E5" s="2">
        <v>88</v>
      </c>
      <c r="F5" s="2">
        <v>91</v>
      </c>
      <c r="G5" s="2">
        <v>92</v>
      </c>
      <c r="H5" s="19">
        <f>(20%*C5)+(10%*D5)+(10%*E5)+(25%*F5)+(35%*G5)</f>
        <v>87.75</v>
      </c>
    </row>
    <row r="6" spans="2:8" x14ac:dyDescent="0.3">
      <c r="B6" s="2">
        <v>3</v>
      </c>
      <c r="C6" s="2">
        <v>94</v>
      </c>
      <c r="D6" s="2">
        <v>88</v>
      </c>
      <c r="E6" s="2">
        <v>93</v>
      </c>
      <c r="F6" s="2">
        <v>86</v>
      </c>
      <c r="G6" s="2">
        <v>89</v>
      </c>
      <c r="H6" s="19">
        <f>(20%*C6)+(10%*D6)+(10%*E6)+(25%*F6)+(35%*G6)</f>
        <v>89.550000000000011</v>
      </c>
    </row>
    <row r="7" spans="2:8" x14ac:dyDescent="0.3">
      <c r="B7" s="2">
        <v>4</v>
      </c>
      <c r="C7" s="2">
        <v>82</v>
      </c>
      <c r="D7" s="2">
        <v>79</v>
      </c>
      <c r="E7" s="2">
        <v>88</v>
      </c>
      <c r="F7" s="2">
        <v>84</v>
      </c>
      <c r="G7" s="2">
        <v>93</v>
      </c>
      <c r="H7" s="19">
        <f>(20%*C7)+(10%*D7)+(10%*E7)+(25%*F7)+(35%*G7)</f>
        <v>86.65</v>
      </c>
    </row>
    <row r="8" spans="2:8" x14ac:dyDescent="0.3">
      <c r="B8" s="2">
        <v>5</v>
      </c>
      <c r="C8" s="2">
        <v>95</v>
      </c>
      <c r="D8" s="2">
        <v>90</v>
      </c>
      <c r="E8" s="2">
        <v>92</v>
      </c>
      <c r="F8" s="2">
        <v>82</v>
      </c>
      <c r="G8" s="2">
        <v>88</v>
      </c>
      <c r="H8" s="19">
        <f>(20%*C8)+(10%*D8)+(10%*E8)+(25%*F8)+(35%*G8)</f>
        <v>88.5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D6B53-AC5D-4812-A26F-50EF9A408C8E}">
  <dimension ref="A1:I16"/>
  <sheetViews>
    <sheetView tabSelected="1" workbookViewId="0">
      <selection activeCell="H20" sqref="H20"/>
    </sheetView>
  </sheetViews>
  <sheetFormatPr defaultRowHeight="14.4" x14ac:dyDescent="0.3"/>
  <cols>
    <col min="5" max="5" width="14.21875" bestFit="1" customWidth="1"/>
    <col min="6" max="6" width="13.88671875" bestFit="1" customWidth="1"/>
    <col min="7" max="7" width="15.44140625" bestFit="1" customWidth="1"/>
    <col min="8" max="8" width="18.6640625" bestFit="1" customWidth="1"/>
  </cols>
  <sheetData>
    <row r="1" spans="1:9" x14ac:dyDescent="0.3">
      <c r="A1" s="4"/>
      <c r="B1" s="4"/>
      <c r="C1" s="4"/>
      <c r="D1" s="4"/>
      <c r="E1" s="4"/>
      <c r="F1" s="4"/>
      <c r="G1" s="4"/>
      <c r="H1" s="4"/>
      <c r="I1" s="4"/>
    </row>
    <row r="2" spans="1:9" x14ac:dyDescent="0.3">
      <c r="A2" s="4"/>
      <c r="B2" s="4"/>
      <c r="C2" s="4"/>
      <c r="D2" s="4"/>
      <c r="E2" s="4"/>
      <c r="F2" s="4"/>
      <c r="G2" s="4"/>
      <c r="H2" s="4"/>
      <c r="I2" s="4"/>
    </row>
    <row r="3" spans="1:9" x14ac:dyDescent="0.3">
      <c r="A3" s="4"/>
      <c r="B3" s="5" t="s">
        <v>44</v>
      </c>
      <c r="C3" s="5" t="s">
        <v>45</v>
      </c>
      <c r="D3" s="7" t="s">
        <v>28</v>
      </c>
      <c r="E3" s="6" t="s">
        <v>27</v>
      </c>
      <c r="F3" s="6" t="s">
        <v>46</v>
      </c>
      <c r="G3" s="6" t="s">
        <v>47</v>
      </c>
      <c r="H3" s="6" t="s">
        <v>48</v>
      </c>
      <c r="I3" s="4"/>
    </row>
    <row r="4" spans="1:9" x14ac:dyDescent="0.3">
      <c r="A4" s="4"/>
      <c r="B4" s="5">
        <v>0</v>
      </c>
      <c r="C4" s="5">
        <v>2</v>
      </c>
      <c r="D4" s="7">
        <v>0.25</v>
      </c>
      <c r="E4" s="19">
        <f>C4*D4</f>
        <v>0.5</v>
      </c>
      <c r="F4" s="19">
        <f>C4-$F$12</f>
        <v>0.72115384615384626</v>
      </c>
      <c r="G4" s="19">
        <f>F4^2</f>
        <v>0.5200628698224854</v>
      </c>
      <c r="H4" s="19">
        <f>C4*G4</f>
        <v>1.0401257396449708</v>
      </c>
      <c r="I4" s="4"/>
    </row>
    <row r="5" spans="1:9" x14ac:dyDescent="0.3">
      <c r="A5" s="4"/>
      <c r="B5" s="5">
        <v>0.5</v>
      </c>
      <c r="C5" s="5">
        <v>14</v>
      </c>
      <c r="D5" s="7">
        <f>D4+0.5</f>
        <v>0.75</v>
      </c>
      <c r="E5" s="19">
        <f t="shared" ref="E5:E9" si="0">C5*D5</f>
        <v>10.5</v>
      </c>
      <c r="F5" s="19">
        <f>C5-$F$12</f>
        <v>12.721153846153847</v>
      </c>
      <c r="G5" s="19">
        <f t="shared" ref="G5:G9" si="1">F5^2</f>
        <v>161.8277551775148</v>
      </c>
      <c r="H5" s="19">
        <f t="shared" ref="H5:H9" si="2">C5*G5</f>
        <v>2265.5885724852074</v>
      </c>
      <c r="I5" s="4"/>
    </row>
    <row r="6" spans="1:9" x14ac:dyDescent="0.3">
      <c r="A6" s="4"/>
      <c r="B6" s="5">
        <v>1</v>
      </c>
      <c r="C6" s="5">
        <v>23</v>
      </c>
      <c r="D6" s="7">
        <v>1.25</v>
      </c>
      <c r="E6" s="19">
        <f t="shared" si="0"/>
        <v>28.75</v>
      </c>
      <c r="F6" s="19">
        <f>C6-$F$12</f>
        <v>21.721153846153847</v>
      </c>
      <c r="G6" s="19">
        <f t="shared" si="1"/>
        <v>471.80852440828403</v>
      </c>
      <c r="H6" s="19">
        <f t="shared" si="2"/>
        <v>10851.596061390534</v>
      </c>
      <c r="I6" s="4"/>
    </row>
    <row r="7" spans="1:9" x14ac:dyDescent="0.3">
      <c r="A7" s="4"/>
      <c r="B7" s="5">
        <v>1.5</v>
      </c>
      <c r="C7" s="5">
        <v>7</v>
      </c>
      <c r="D7" s="7">
        <f t="shared" ref="D7" si="3">D6+0.5</f>
        <v>1.75</v>
      </c>
      <c r="E7" s="19">
        <f t="shared" si="0"/>
        <v>12.25</v>
      </c>
      <c r="F7" s="19">
        <f>C7-$F$12</f>
        <v>5.7211538461538467</v>
      </c>
      <c r="G7" s="19">
        <f t="shared" si="1"/>
        <v>32.731601331360956</v>
      </c>
      <c r="H7" s="19">
        <f t="shared" si="2"/>
        <v>229.12120931952668</v>
      </c>
      <c r="I7" s="4"/>
    </row>
    <row r="8" spans="1:9" x14ac:dyDescent="0.3">
      <c r="A8" s="4"/>
      <c r="B8" s="5">
        <v>2</v>
      </c>
      <c r="C8" s="5">
        <v>4</v>
      </c>
      <c r="D8" s="7">
        <v>2.25</v>
      </c>
      <c r="E8" s="19">
        <f t="shared" si="0"/>
        <v>9</v>
      </c>
      <c r="F8" s="19">
        <f>C8-$F$12</f>
        <v>2.7211538461538463</v>
      </c>
      <c r="G8" s="19">
        <f t="shared" si="1"/>
        <v>7.4046782544378704</v>
      </c>
      <c r="H8" s="19">
        <f t="shared" si="2"/>
        <v>29.618713017751482</v>
      </c>
      <c r="I8" s="4"/>
    </row>
    <row r="9" spans="1:9" x14ac:dyDescent="0.3">
      <c r="A9" s="4"/>
      <c r="B9" s="5">
        <v>2.5</v>
      </c>
      <c r="C9" s="5">
        <v>2</v>
      </c>
      <c r="D9" s="7">
        <f t="shared" ref="D9" si="4">D8+0.5</f>
        <v>2.75</v>
      </c>
      <c r="E9" s="19">
        <f t="shared" si="0"/>
        <v>5.5</v>
      </c>
      <c r="F9" s="19">
        <f>C9-$F$12</f>
        <v>0.72115384615384626</v>
      </c>
      <c r="G9" s="19">
        <f t="shared" si="1"/>
        <v>0.5200628698224854</v>
      </c>
      <c r="H9" s="19">
        <f t="shared" si="2"/>
        <v>1.0401257396449708</v>
      </c>
      <c r="I9" s="4"/>
    </row>
    <row r="10" spans="1:9" x14ac:dyDescent="0.3">
      <c r="A10" s="4"/>
      <c r="B10" s="4"/>
      <c r="C10" s="4">
        <f>SUM(C4:C9)</f>
        <v>52</v>
      </c>
      <c r="D10" s="4"/>
      <c r="E10" s="4"/>
      <c r="F10" s="4"/>
      <c r="G10" s="4"/>
      <c r="H10" s="4">
        <f>SUM(H4:H9)</f>
        <v>13378.004807692309</v>
      </c>
      <c r="I10" s="4"/>
    </row>
    <row r="11" spans="1:9" x14ac:dyDescent="0.3">
      <c r="A11" s="4"/>
      <c r="B11" s="4"/>
      <c r="C11" s="4"/>
      <c r="D11" s="4"/>
      <c r="E11" s="4"/>
      <c r="F11" s="4"/>
      <c r="G11" s="4"/>
      <c r="H11" s="4"/>
      <c r="I11" s="4"/>
    </row>
    <row r="12" spans="1:9" x14ac:dyDescent="0.3">
      <c r="A12" s="4"/>
      <c r="D12" s="4"/>
      <c r="E12" s="22" t="s">
        <v>36</v>
      </c>
      <c r="F12" s="22">
        <f>(SUM(E4:E9)/SUM(C4:C9))</f>
        <v>1.2788461538461537</v>
      </c>
      <c r="G12" s="4"/>
      <c r="H12" s="4"/>
      <c r="I12" s="4"/>
    </row>
    <row r="13" spans="1:9" x14ac:dyDescent="0.3">
      <c r="A13" s="4"/>
      <c r="D13" s="4"/>
      <c r="E13" s="20"/>
      <c r="F13" s="20"/>
      <c r="G13" s="4"/>
      <c r="H13" s="4"/>
      <c r="I13" s="4"/>
    </row>
    <row r="14" spans="1:9" x14ac:dyDescent="0.3">
      <c r="A14" s="4"/>
      <c r="D14" s="4"/>
      <c r="E14" s="22" t="s">
        <v>49</v>
      </c>
      <c r="F14" s="22">
        <f>H10/C10</f>
        <v>257.26932322485209</v>
      </c>
      <c r="G14" s="4"/>
      <c r="H14" s="4"/>
      <c r="I14" s="4"/>
    </row>
    <row r="15" spans="1:9" x14ac:dyDescent="0.3">
      <c r="A15" s="4"/>
      <c r="D15" s="4"/>
      <c r="E15" s="22" t="s">
        <v>2</v>
      </c>
      <c r="F15" s="22">
        <f>SQRT(F14)</f>
        <v>16.039617302942489</v>
      </c>
      <c r="G15" s="4"/>
      <c r="H15" s="4"/>
      <c r="I15" s="4"/>
    </row>
    <row r="16" spans="1:9" x14ac:dyDescent="0.3">
      <c r="A16" s="4"/>
      <c r="B16" s="4"/>
      <c r="C16" s="4"/>
      <c r="D16" s="4"/>
      <c r="E16" s="4"/>
      <c r="F16" s="4"/>
      <c r="G16" s="4"/>
      <c r="H16" s="4"/>
      <c r="I16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ques 5-30</vt:lpstr>
      <vt:lpstr>ques 3-53</vt:lpstr>
      <vt:lpstr>ques3.43</vt:lpstr>
      <vt:lpstr>ques 3.16</vt:lpstr>
      <vt:lpstr>ques3.14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Prabhleen Kaur</dc:creator>
  <cp:lastModifiedBy>Ankit Chawla</cp:lastModifiedBy>
  <cp:lastPrinted>2024-04-25T15:48:52Z</cp:lastPrinted>
  <dcterms:created xsi:type="dcterms:W3CDTF">2024-04-25T15:02:30Z</dcterms:created>
  <dcterms:modified xsi:type="dcterms:W3CDTF">2024-04-25T17:31:10Z</dcterms:modified>
</cp:coreProperties>
</file>