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26259EFE-0021-4F09-8415-34467C6480D1}" xr6:coauthVersionLast="47" xr6:coauthVersionMax="47" xr10:uidLastSave="{00000000-0000-0000-0000-000000000000}"/>
  <bookViews>
    <workbookView xWindow="-108" yWindow="-108" windowWidth="23256" windowHeight="12456" activeTab="4" xr2:uid="{358C3B5C-DA4D-4CDC-A664-37DD36D7187D}"/>
  </bookViews>
  <sheets>
    <sheet name="Sheet1" sheetId="1" r:id="rId1"/>
    <sheet name="Sheet 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5" i="1"/>
  <c r="C12" i="1"/>
  <c r="C13" i="1" s="1"/>
  <c r="C6" i="1"/>
  <c r="C5" i="1"/>
  <c r="D8" i="1" s="1"/>
  <c r="C10" i="5"/>
  <c r="E5" i="5"/>
  <c r="E6" i="5"/>
  <c r="E7" i="5"/>
  <c r="E8" i="5"/>
  <c r="E9" i="5"/>
  <c r="E4" i="5"/>
  <c r="G12" i="5" s="1"/>
  <c r="D7" i="5"/>
  <c r="D9" i="5"/>
  <c r="D5" i="5"/>
  <c r="H4" i="4"/>
  <c r="H5" i="4"/>
  <c r="H6" i="4"/>
  <c r="H7" i="4"/>
  <c r="H3" i="4"/>
  <c r="I10" i="3"/>
  <c r="I8" i="3"/>
  <c r="F7" i="3"/>
  <c r="F8" i="3"/>
  <c r="F9" i="3"/>
  <c r="F10" i="3"/>
  <c r="F11" i="3"/>
  <c r="F6" i="3"/>
  <c r="F5" i="3"/>
  <c r="I6" i="3"/>
  <c r="E12" i="3"/>
  <c r="C12" i="3"/>
  <c r="E6" i="3"/>
  <c r="E7" i="3"/>
  <c r="E8" i="3"/>
  <c r="E9" i="3"/>
  <c r="E10" i="3"/>
  <c r="E11" i="3"/>
  <c r="E5" i="3"/>
  <c r="D6" i="3"/>
  <c r="D5" i="3"/>
  <c r="E15" i="2"/>
  <c r="E14" i="2"/>
  <c r="E16" i="2" s="1"/>
  <c r="E4" i="2"/>
  <c r="E9" i="2"/>
  <c r="E10" i="2" s="1"/>
  <c r="E8" i="2"/>
  <c r="F6" i="5" l="1"/>
  <c r="G6" i="5" s="1"/>
  <c r="H6" i="5" s="1"/>
  <c r="F7" i="5"/>
  <c r="G7" i="5" s="1"/>
  <c r="H7" i="5" s="1"/>
  <c r="F8" i="5"/>
  <c r="G8" i="5" s="1"/>
  <c r="H8" i="5" s="1"/>
  <c r="F9" i="5"/>
  <c r="G9" i="5" s="1"/>
  <c r="H9" i="5" s="1"/>
  <c r="F4" i="5"/>
  <c r="G4" i="5" s="1"/>
  <c r="H4" i="5" s="1"/>
  <c r="F5" i="5"/>
  <c r="G5" i="5" s="1"/>
  <c r="H5" i="5" s="1"/>
  <c r="C20" i="1"/>
  <c r="H10" i="5" l="1"/>
  <c r="G14" i="5"/>
  <c r="G15" i="5" s="1"/>
</calcChain>
</file>

<file path=xl/sharedStrings.xml><?xml version="1.0" encoding="utf-8"?>
<sst xmlns="http://schemas.openxmlformats.org/spreadsheetml/2006/main" count="71" uniqueCount="62">
  <si>
    <t xml:space="preserve">mean </t>
  </si>
  <si>
    <t>SD</t>
  </si>
  <si>
    <t>i)</t>
  </si>
  <si>
    <t>P(4 &lt; X &lt; 5)</t>
  </si>
  <si>
    <t>P(X &lt; 5)</t>
  </si>
  <si>
    <t>P(X &lt; 4)</t>
  </si>
  <si>
    <t>ii)</t>
  </si>
  <si>
    <t xml:space="preserve">P(X &lt; 2) </t>
  </si>
  <si>
    <t xml:space="preserve">P(X &gt; 2) </t>
  </si>
  <si>
    <t>1 - P(X &lt; 2)</t>
  </si>
  <si>
    <t>iii)</t>
  </si>
  <si>
    <t>iv)</t>
  </si>
  <si>
    <t>P((x &lt; 3.0) or (x &gt; 9.0))</t>
  </si>
  <si>
    <t xml:space="preserve">i) </t>
  </si>
  <si>
    <t>Range</t>
  </si>
  <si>
    <t>20th percentile</t>
  </si>
  <si>
    <t>80th percentile</t>
  </si>
  <si>
    <t xml:space="preserve">interfractile range </t>
  </si>
  <si>
    <t>interquartile range</t>
  </si>
  <si>
    <t>Q3</t>
  </si>
  <si>
    <t>Q1</t>
  </si>
  <si>
    <t>Days</t>
  </si>
  <si>
    <t>Frequency</t>
  </si>
  <si>
    <t>0-0.99</t>
  </si>
  <si>
    <t>1-1.99</t>
  </si>
  <si>
    <t>2-2.99</t>
  </si>
  <si>
    <t>3-3.99</t>
  </si>
  <si>
    <t>4-4.99</t>
  </si>
  <si>
    <t>5-5.99</t>
  </si>
  <si>
    <t>6-6.99</t>
  </si>
  <si>
    <t>midpoint</t>
  </si>
  <si>
    <t xml:space="preserve">median </t>
  </si>
  <si>
    <t>mode</t>
  </si>
  <si>
    <t>student</t>
  </si>
  <si>
    <t>homework</t>
  </si>
  <si>
    <t>quizzes</t>
  </si>
  <si>
    <t>paper</t>
  </si>
  <si>
    <t>midterm</t>
  </si>
  <si>
    <t>final</t>
  </si>
  <si>
    <t>weighted avg</t>
  </si>
  <si>
    <t>cars</t>
  </si>
  <si>
    <t>frequency</t>
  </si>
  <si>
    <t>mean</t>
  </si>
  <si>
    <t>deviation</t>
  </si>
  <si>
    <t>deviation^2</t>
  </si>
  <si>
    <t>variance</t>
  </si>
  <si>
    <t>Standard deviation</t>
  </si>
  <si>
    <t>P(X &lt; 5) - P(X &lt; 4)</t>
  </si>
  <si>
    <t>P(X &lt; 7.2)</t>
  </si>
  <si>
    <t xml:space="preserve">P(X &lt; 3) </t>
  </si>
  <si>
    <t>Sample Data</t>
  </si>
  <si>
    <t>interfractile range between 20th &amp; 80th percentile</t>
  </si>
  <si>
    <t>Q3 - Q1</t>
  </si>
  <si>
    <t>Interquartile range</t>
  </si>
  <si>
    <t>P(X &lt; 3) + P(X &gt; 9)</t>
  </si>
  <si>
    <t>1-P(X &lt; 9)</t>
  </si>
  <si>
    <t>Q2</t>
  </si>
  <si>
    <t>cumulative</t>
  </si>
  <si>
    <t>Q4</t>
  </si>
  <si>
    <t>Q5</t>
  </si>
  <si>
    <t>sum-&gt;</t>
  </si>
  <si>
    <t>freq*deviation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</si>
</sst>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16E1-B3CE-4773-934F-D4F16602B2FA}">
  <dimension ref="A1:D20"/>
  <sheetViews>
    <sheetView zoomScale="91" workbookViewId="0">
      <selection activeCell="E10" sqref="E10"/>
    </sheetView>
  </sheetViews>
  <sheetFormatPr defaultRowHeight="14.4" x14ac:dyDescent="0.3"/>
  <cols>
    <col min="1" max="1" width="17.33203125" bestFit="1" customWidth="1"/>
    <col min="2" max="2" width="19.88671875" bestFit="1" customWidth="1"/>
    <col min="3" max="3" width="17.21875" bestFit="1" customWidth="1"/>
  </cols>
  <sheetData>
    <row r="1" spans="1:4" x14ac:dyDescent="0.3">
      <c r="A1" t="s">
        <v>20</v>
      </c>
    </row>
    <row r="2" spans="1:4" x14ac:dyDescent="0.3">
      <c r="A2" t="s">
        <v>0</v>
      </c>
      <c r="B2">
        <v>6.4</v>
      </c>
    </row>
    <row r="3" spans="1:4" x14ac:dyDescent="0.3">
      <c r="A3" t="s">
        <v>46</v>
      </c>
      <c r="B3">
        <v>2.7</v>
      </c>
    </row>
    <row r="5" spans="1:4" x14ac:dyDescent="0.3">
      <c r="A5" t="s">
        <v>2</v>
      </c>
      <c r="B5" t="s">
        <v>4</v>
      </c>
      <c r="C5" s="3">
        <f>_xlfn.NORM.DIST(5,B2,B3,TRUE)</f>
        <v>0.30204827147857682</v>
      </c>
    </row>
    <row r="6" spans="1:4" x14ac:dyDescent="0.3">
      <c r="B6" t="s">
        <v>5</v>
      </c>
      <c r="C6" s="3">
        <f>_xlfn.NORM.DIST(4,B2,B3,TRUE)</f>
        <v>0.18703139874544122</v>
      </c>
    </row>
    <row r="8" spans="1:4" x14ac:dyDescent="0.3">
      <c r="B8" t="s">
        <v>3</v>
      </c>
      <c r="C8" t="s">
        <v>47</v>
      </c>
      <c r="D8">
        <f>C5-C6</f>
        <v>0.1150168727331356</v>
      </c>
    </row>
    <row r="10" spans="1:4" x14ac:dyDescent="0.3">
      <c r="A10" t="s">
        <v>6</v>
      </c>
      <c r="B10" t="s">
        <v>8</v>
      </c>
      <c r="C10" t="s">
        <v>9</v>
      </c>
    </row>
    <row r="12" spans="1:4" x14ac:dyDescent="0.3">
      <c r="B12" t="s">
        <v>7</v>
      </c>
      <c r="C12" s="3">
        <f>_xlfn.NORM.DIST(2, B2, B3, TRUE)</f>
        <v>5.1589899131939364E-2</v>
      </c>
    </row>
    <row r="13" spans="1:4" x14ac:dyDescent="0.3">
      <c r="B13" t="s">
        <v>8</v>
      </c>
      <c r="C13" s="3">
        <f>1-C12</f>
        <v>0.94841010086806066</v>
      </c>
    </row>
    <row r="15" spans="1:4" x14ac:dyDescent="0.3">
      <c r="A15" t="s">
        <v>10</v>
      </c>
      <c r="B15" t="s">
        <v>48</v>
      </c>
      <c r="C15" s="3">
        <f>_xlfn.NORM.DIST(7.2, B2,B3,TRUE)</f>
        <v>0.61649809291706803</v>
      </c>
    </row>
    <row r="17" spans="1:3" x14ac:dyDescent="0.3">
      <c r="A17" t="s">
        <v>11</v>
      </c>
      <c r="B17" t="s">
        <v>12</v>
      </c>
      <c r="C17" t="s">
        <v>54</v>
      </c>
    </row>
    <row r="18" spans="1:3" x14ac:dyDescent="0.3">
      <c r="B18" t="s">
        <v>49</v>
      </c>
      <c r="C18" s="3">
        <f>_xlfn.NORM.DIST(3, B2, B3, TRUE)</f>
        <v>0.10396835174805856</v>
      </c>
    </row>
    <row r="19" spans="1:3" x14ac:dyDescent="0.3">
      <c r="B19" t="s">
        <v>55</v>
      </c>
      <c r="C19" s="3">
        <f>1-_xlfn.NORM.DIST(9, B2, B3, TRUE)</f>
        <v>0.1677830551154279</v>
      </c>
    </row>
    <row r="20" spans="1:3" x14ac:dyDescent="0.3">
      <c r="C20" s="3">
        <f>C18+C19</f>
        <v>0.27175140686348648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0EC0-9CD8-4912-96A5-BB4440B86C7E}">
  <dimension ref="A1:E23"/>
  <sheetViews>
    <sheetView workbookViewId="0">
      <selection activeCell="J22" sqref="J22"/>
    </sheetView>
  </sheetViews>
  <sheetFormatPr defaultRowHeight="14.4" x14ac:dyDescent="0.3"/>
  <cols>
    <col min="1" max="1" width="11.21875" bestFit="1" customWidth="1"/>
    <col min="4" max="4" width="16.21875" customWidth="1"/>
  </cols>
  <sheetData>
    <row r="1" spans="1:5" x14ac:dyDescent="0.3">
      <c r="A1" t="s">
        <v>56</v>
      </c>
    </row>
    <row r="3" spans="1:5" x14ac:dyDescent="0.3">
      <c r="A3" t="s">
        <v>50</v>
      </c>
    </row>
    <row r="4" spans="1:5" x14ac:dyDescent="0.3">
      <c r="A4" s="2">
        <v>2549</v>
      </c>
      <c r="C4" t="s">
        <v>13</v>
      </c>
      <c r="D4" t="s">
        <v>14</v>
      </c>
      <c r="E4" s="2">
        <f>MAX(A4:A23) - MIN(A4:A23)</f>
        <v>1752</v>
      </c>
    </row>
    <row r="5" spans="1:5" x14ac:dyDescent="0.3">
      <c r="A5" s="2">
        <v>3897</v>
      </c>
    </row>
    <row r="6" spans="1:5" x14ac:dyDescent="0.3">
      <c r="A6" s="2">
        <v>3661</v>
      </c>
    </row>
    <row r="7" spans="1:5" x14ac:dyDescent="0.3">
      <c r="A7" s="2">
        <v>2697</v>
      </c>
      <c r="C7" t="s">
        <v>6</v>
      </c>
      <c r="D7" t="s">
        <v>51</v>
      </c>
    </row>
    <row r="8" spans="1:5" x14ac:dyDescent="0.3">
      <c r="A8" s="2">
        <v>2200</v>
      </c>
      <c r="D8" t="s">
        <v>15</v>
      </c>
      <c r="E8">
        <f>_xlfn.PERCENTILE.INC(A4:A23, 0.2)</f>
        <v>2492.8000000000002</v>
      </c>
    </row>
    <row r="9" spans="1:5" x14ac:dyDescent="0.3">
      <c r="A9" s="2">
        <v>3812</v>
      </c>
      <c r="D9" t="s">
        <v>16</v>
      </c>
      <c r="E9">
        <f>_xlfn.PERCENTILE.INC(A4:A23, 0.8)</f>
        <v>3716.0000000000005</v>
      </c>
    </row>
    <row r="10" spans="1:5" x14ac:dyDescent="0.3">
      <c r="A10" s="2">
        <v>2228</v>
      </c>
      <c r="D10" t="s">
        <v>17</v>
      </c>
      <c r="E10">
        <f>E9-E8</f>
        <v>1223.2000000000003</v>
      </c>
    </row>
    <row r="11" spans="1:5" x14ac:dyDescent="0.3">
      <c r="A11" s="2">
        <v>3891</v>
      </c>
    </row>
    <row r="12" spans="1:5" x14ac:dyDescent="0.3">
      <c r="A12" s="2">
        <v>2668</v>
      </c>
    </row>
    <row r="13" spans="1:5" x14ac:dyDescent="0.3">
      <c r="A13" s="2">
        <v>2268</v>
      </c>
      <c r="C13" t="s">
        <v>10</v>
      </c>
      <c r="D13" t="s">
        <v>18</v>
      </c>
      <c r="E13" t="s">
        <v>52</v>
      </c>
    </row>
    <row r="14" spans="1:5" x14ac:dyDescent="0.3">
      <c r="A14" s="2">
        <v>3692</v>
      </c>
      <c r="D14" t="s">
        <v>19</v>
      </c>
      <c r="E14">
        <f>_xlfn.QUARTILE.INC(A4:A23, 3)</f>
        <v>3668.75</v>
      </c>
    </row>
    <row r="15" spans="1:5" x14ac:dyDescent="0.3">
      <c r="A15" s="2">
        <v>2145</v>
      </c>
      <c r="D15" t="s">
        <v>20</v>
      </c>
      <c r="E15">
        <f>_xlfn.QUARTILE.INC(A4:A23, 1)</f>
        <v>2585.75</v>
      </c>
    </row>
    <row r="16" spans="1:5" x14ac:dyDescent="0.3">
      <c r="A16" s="2">
        <v>2653</v>
      </c>
      <c r="D16" t="s">
        <v>53</v>
      </c>
      <c r="E16">
        <f>E14-E15</f>
        <v>1083</v>
      </c>
    </row>
    <row r="17" spans="1:1" x14ac:dyDescent="0.3">
      <c r="A17" s="2">
        <v>3249</v>
      </c>
    </row>
    <row r="18" spans="1:1" x14ac:dyDescent="0.3">
      <c r="A18" s="2">
        <v>2841</v>
      </c>
    </row>
    <row r="19" spans="1:1" x14ac:dyDescent="0.3">
      <c r="A19" s="2">
        <v>3469</v>
      </c>
    </row>
    <row r="20" spans="1:1" x14ac:dyDescent="0.3">
      <c r="A20" s="2">
        <v>3268</v>
      </c>
    </row>
    <row r="21" spans="1:1" x14ac:dyDescent="0.3">
      <c r="A21" s="2">
        <v>2598</v>
      </c>
    </row>
    <row r="22" spans="1:1" x14ac:dyDescent="0.3">
      <c r="A22" s="2">
        <v>3842</v>
      </c>
    </row>
    <row r="23" spans="1:1" x14ac:dyDescent="0.3">
      <c r="A23" s="2">
        <v>3362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D5C9-C36F-4744-B3C9-9E95F631693F}">
  <dimension ref="A1:I12"/>
  <sheetViews>
    <sheetView workbookViewId="0">
      <selection activeCell="E19" sqref="E19"/>
    </sheetView>
  </sheetViews>
  <sheetFormatPr defaultRowHeight="14.4" x14ac:dyDescent="0.3"/>
  <sheetData>
    <row r="1" spans="1:9" x14ac:dyDescent="0.3">
      <c r="A1" s="1" t="s">
        <v>19</v>
      </c>
    </row>
    <row r="4" spans="1:9" x14ac:dyDescent="0.3">
      <c r="B4" t="s">
        <v>21</v>
      </c>
      <c r="C4" t="s">
        <v>22</v>
      </c>
      <c r="D4" t="s">
        <v>30</v>
      </c>
      <c r="E4" t="s">
        <v>41</v>
      </c>
      <c r="F4" t="s">
        <v>57</v>
      </c>
    </row>
    <row r="5" spans="1:9" x14ac:dyDescent="0.3">
      <c r="B5" t="s">
        <v>23</v>
      </c>
      <c r="C5">
        <v>2</v>
      </c>
      <c r="D5">
        <f>(0.99+0)/2</f>
        <v>0.495</v>
      </c>
      <c r="E5">
        <f>D5*C5</f>
        <v>0.99</v>
      </c>
      <c r="F5">
        <f>C5</f>
        <v>2</v>
      </c>
    </row>
    <row r="6" spans="1:9" x14ac:dyDescent="0.3">
      <c r="B6" t="s">
        <v>24</v>
      </c>
      <c r="C6">
        <v>4</v>
      </c>
      <c r="D6">
        <f>(1.99+1)/2</f>
        <v>1.4950000000000001</v>
      </c>
      <c r="E6">
        <f t="shared" ref="E6:E11" si="0">D6*C6</f>
        <v>5.98</v>
      </c>
      <c r="F6">
        <f>F5+C6</f>
        <v>6</v>
      </c>
      <c r="H6" t="s">
        <v>0</v>
      </c>
      <c r="I6">
        <f>E12/C12</f>
        <v>3.2807142857142857</v>
      </c>
    </row>
    <row r="7" spans="1:9" x14ac:dyDescent="0.3">
      <c r="B7" t="s">
        <v>25</v>
      </c>
      <c r="C7">
        <v>6</v>
      </c>
      <c r="D7">
        <v>2.4950000000000001</v>
      </c>
      <c r="E7">
        <f t="shared" si="0"/>
        <v>14.97</v>
      </c>
      <c r="F7">
        <f t="shared" ref="F7:F11" si="1">F6+C7</f>
        <v>12</v>
      </c>
    </row>
    <row r="8" spans="1:9" x14ac:dyDescent="0.3">
      <c r="B8" t="s">
        <v>26</v>
      </c>
      <c r="C8">
        <v>7</v>
      </c>
      <c r="D8">
        <v>3.4950000000000001</v>
      </c>
      <c r="E8">
        <f t="shared" si="0"/>
        <v>24.465</v>
      </c>
      <c r="F8">
        <f t="shared" si="1"/>
        <v>19</v>
      </c>
      <c r="H8" t="s">
        <v>31</v>
      </c>
      <c r="I8">
        <f>3+((((C12/2)-F7)*0.99)/7)</f>
        <v>3.2828571428571429</v>
      </c>
    </row>
    <row r="9" spans="1:9" x14ac:dyDescent="0.3">
      <c r="B9" t="s">
        <v>27</v>
      </c>
      <c r="C9">
        <v>5</v>
      </c>
      <c r="D9">
        <v>4.4950000000000001</v>
      </c>
      <c r="E9">
        <f t="shared" si="0"/>
        <v>22.475000000000001</v>
      </c>
      <c r="F9">
        <f t="shared" si="1"/>
        <v>24</v>
      </c>
    </row>
    <row r="10" spans="1:9" x14ac:dyDescent="0.3">
      <c r="B10" t="s">
        <v>28</v>
      </c>
      <c r="C10">
        <v>3</v>
      </c>
      <c r="D10">
        <v>5.4950000000000001</v>
      </c>
      <c r="E10">
        <f t="shared" si="0"/>
        <v>16.484999999999999</v>
      </c>
      <c r="F10">
        <f t="shared" si="1"/>
        <v>27</v>
      </c>
      <c r="H10" t="s">
        <v>32</v>
      </c>
      <c r="I10" t="str">
        <f>B8</f>
        <v>3-3.99</v>
      </c>
    </row>
    <row r="11" spans="1:9" x14ac:dyDescent="0.3">
      <c r="B11" t="s">
        <v>29</v>
      </c>
      <c r="C11">
        <v>1</v>
      </c>
      <c r="D11">
        <v>6.4950000000000001</v>
      </c>
      <c r="E11">
        <f t="shared" si="0"/>
        <v>6.4950000000000001</v>
      </c>
      <c r="F11">
        <f t="shared" si="1"/>
        <v>28</v>
      </c>
    </row>
    <row r="12" spans="1:9" x14ac:dyDescent="0.3">
      <c r="C12">
        <f>SUM(C5:C11)</f>
        <v>28</v>
      </c>
      <c r="E12">
        <f>SUM(E5:E11)</f>
        <v>91.86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6B3B-35C5-4AE4-986D-C1406E3E46EE}">
  <dimension ref="A1:H7"/>
  <sheetViews>
    <sheetView workbookViewId="0">
      <selection activeCell="H7" sqref="H7"/>
    </sheetView>
  </sheetViews>
  <sheetFormatPr defaultRowHeight="14.4" x14ac:dyDescent="0.3"/>
  <cols>
    <col min="3" max="3" width="9.77734375" bestFit="1" customWidth="1"/>
    <col min="7" max="7" width="8.88671875" customWidth="1"/>
    <col min="8" max="8" width="11" customWidth="1"/>
    <col min="9" max="9" width="11.6640625" bestFit="1" customWidth="1"/>
  </cols>
  <sheetData>
    <row r="1" spans="1:8" x14ac:dyDescent="0.3">
      <c r="A1" t="s">
        <v>58</v>
      </c>
    </row>
    <row r="2" spans="1:8" x14ac:dyDescent="0.3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</row>
    <row r="3" spans="1:8" x14ac:dyDescent="0.3">
      <c r="B3">
        <v>1</v>
      </c>
      <c r="C3">
        <v>85</v>
      </c>
      <c r="D3">
        <v>89</v>
      </c>
      <c r="E3">
        <v>94</v>
      </c>
      <c r="F3">
        <v>87</v>
      </c>
      <c r="G3">
        <v>90</v>
      </c>
      <c r="H3">
        <f>(20%*C3)+(10%*D3)+(10%*E3)+(25%*F3)+(35%*G3)</f>
        <v>88.55</v>
      </c>
    </row>
    <row r="4" spans="1:8" x14ac:dyDescent="0.3">
      <c r="B4">
        <v>2</v>
      </c>
      <c r="C4">
        <v>78</v>
      </c>
      <c r="D4">
        <v>84</v>
      </c>
      <c r="E4">
        <v>88</v>
      </c>
      <c r="F4">
        <v>91</v>
      </c>
      <c r="G4">
        <v>92</v>
      </c>
      <c r="H4">
        <f>(20%*C4)+(10%*D4)+(10%*E4)+(25%*F4)+(35%*G4)</f>
        <v>87.75</v>
      </c>
    </row>
    <row r="5" spans="1:8" x14ac:dyDescent="0.3">
      <c r="B5">
        <v>3</v>
      </c>
      <c r="C5">
        <v>94</v>
      </c>
      <c r="D5">
        <v>88</v>
      </c>
      <c r="E5">
        <v>93</v>
      </c>
      <c r="F5">
        <v>86</v>
      </c>
      <c r="G5">
        <v>89</v>
      </c>
      <c r="H5">
        <f>(20%*C5)+(10%*D5)+(10%*E5)+(25%*F5)+(35%*G5)</f>
        <v>89.550000000000011</v>
      </c>
    </row>
    <row r="6" spans="1:8" x14ac:dyDescent="0.3">
      <c r="B6">
        <v>4</v>
      </c>
      <c r="C6">
        <v>82</v>
      </c>
      <c r="D6">
        <v>79</v>
      </c>
      <c r="E6">
        <v>88</v>
      </c>
      <c r="F6">
        <v>84</v>
      </c>
      <c r="G6">
        <v>93</v>
      </c>
      <c r="H6">
        <f>(20%*C6)+(10%*D6)+(10%*E6)+(25%*F6)+(35%*G6)</f>
        <v>86.65</v>
      </c>
    </row>
    <row r="7" spans="1:8" x14ac:dyDescent="0.3">
      <c r="B7">
        <v>5</v>
      </c>
      <c r="C7">
        <v>95</v>
      </c>
      <c r="D7">
        <v>90</v>
      </c>
      <c r="E7">
        <v>92</v>
      </c>
      <c r="F7">
        <v>82</v>
      </c>
      <c r="G7">
        <v>88</v>
      </c>
      <c r="H7">
        <f>(20%*C7)+(10%*D7)+(10%*E7)+(25%*F7)+(35%*G7)</f>
        <v>88.5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AA9-75FB-4C07-8954-D7AFCD590EAD}">
  <dimension ref="A1:H15"/>
  <sheetViews>
    <sheetView tabSelected="1" workbookViewId="0">
      <selection activeCell="F12" sqref="F12"/>
    </sheetView>
  </sheetViews>
  <sheetFormatPr defaultRowHeight="14.4" x14ac:dyDescent="0.3"/>
  <cols>
    <col min="1" max="1" width="9.77734375" bestFit="1" customWidth="1"/>
    <col min="5" max="5" width="9.109375" bestFit="1" customWidth="1"/>
    <col min="6" max="6" width="18.77734375" customWidth="1"/>
    <col min="7" max="7" width="15.77734375" customWidth="1"/>
    <col min="8" max="8" width="19.77734375" customWidth="1"/>
  </cols>
  <sheetData>
    <row r="1" spans="1:8" x14ac:dyDescent="0.3">
      <c r="A1" t="s">
        <v>59</v>
      </c>
    </row>
    <row r="3" spans="1:8" x14ac:dyDescent="0.3">
      <c r="B3" t="s">
        <v>40</v>
      </c>
      <c r="C3" t="s">
        <v>41</v>
      </c>
      <c r="D3" t="s">
        <v>30</v>
      </c>
      <c r="E3" t="s">
        <v>41</v>
      </c>
      <c r="F3" t="s">
        <v>43</v>
      </c>
      <c r="G3" t="s">
        <v>44</v>
      </c>
      <c r="H3" t="s">
        <v>61</v>
      </c>
    </row>
    <row r="4" spans="1:8" x14ac:dyDescent="0.3">
      <c r="B4">
        <v>0</v>
      </c>
      <c r="C4">
        <v>2</v>
      </c>
      <c r="D4">
        <v>0.25</v>
      </c>
      <c r="E4">
        <f>D4*C4</f>
        <v>0.5</v>
      </c>
      <c r="F4">
        <f>C4-$G$12</f>
        <v>0.72115384615384626</v>
      </c>
      <c r="G4">
        <f>F4^2</f>
        <v>0.5200628698224854</v>
      </c>
      <c r="H4">
        <f>C4*G4</f>
        <v>1.0401257396449708</v>
      </c>
    </row>
    <row r="5" spans="1:8" x14ac:dyDescent="0.3">
      <c r="B5">
        <v>0.5</v>
      </c>
      <c r="C5">
        <v>14</v>
      </c>
      <c r="D5">
        <f>D4+0.5</f>
        <v>0.75</v>
      </c>
      <c r="E5">
        <f t="shared" ref="E5:E9" si="0">D5*C5</f>
        <v>10.5</v>
      </c>
      <c r="F5">
        <f>C5-$G$12</f>
        <v>12.721153846153847</v>
      </c>
      <c r="G5">
        <f t="shared" ref="G5:G9" si="1">F5^2</f>
        <v>161.8277551775148</v>
      </c>
      <c r="H5">
        <f t="shared" ref="H5:H9" si="2">C5*G5</f>
        <v>2265.5885724852074</v>
      </c>
    </row>
    <row r="6" spans="1:8" x14ac:dyDescent="0.3">
      <c r="B6">
        <v>1</v>
      </c>
      <c r="C6">
        <v>23</v>
      </c>
      <c r="D6">
        <v>1.25</v>
      </c>
      <c r="E6">
        <f t="shared" si="0"/>
        <v>28.75</v>
      </c>
      <c r="F6">
        <f>C6-$G$12</f>
        <v>21.721153846153847</v>
      </c>
      <c r="G6">
        <f t="shared" si="1"/>
        <v>471.80852440828403</v>
      </c>
      <c r="H6">
        <f t="shared" si="2"/>
        <v>10851.596061390534</v>
      </c>
    </row>
    <row r="7" spans="1:8" x14ac:dyDescent="0.3">
      <c r="B7">
        <v>1.5</v>
      </c>
      <c r="C7">
        <v>7</v>
      </c>
      <c r="D7">
        <f t="shared" ref="D7" si="3">D6+0.5</f>
        <v>1.75</v>
      </c>
      <c r="E7">
        <f t="shared" si="0"/>
        <v>12.25</v>
      </c>
      <c r="F7">
        <f>C7-$G$12</f>
        <v>5.7211538461538467</v>
      </c>
      <c r="G7">
        <f t="shared" si="1"/>
        <v>32.731601331360956</v>
      </c>
      <c r="H7">
        <f t="shared" si="2"/>
        <v>229.12120931952668</v>
      </c>
    </row>
    <row r="8" spans="1:8" x14ac:dyDescent="0.3">
      <c r="B8">
        <v>2</v>
      </c>
      <c r="C8">
        <v>4</v>
      </c>
      <c r="D8">
        <v>2.25</v>
      </c>
      <c r="E8">
        <f t="shared" si="0"/>
        <v>9</v>
      </c>
      <c r="F8">
        <f>C8-$G$12</f>
        <v>2.7211538461538463</v>
      </c>
      <c r="G8">
        <f t="shared" si="1"/>
        <v>7.4046782544378704</v>
      </c>
      <c r="H8">
        <f t="shared" si="2"/>
        <v>29.618713017751482</v>
      </c>
    </row>
    <row r="9" spans="1:8" x14ac:dyDescent="0.3">
      <c r="B9">
        <v>2.5</v>
      </c>
      <c r="C9">
        <v>2</v>
      </c>
      <c r="D9">
        <f t="shared" ref="D9" si="4">D8+0.5</f>
        <v>2.75</v>
      </c>
      <c r="E9">
        <f t="shared" si="0"/>
        <v>5.5</v>
      </c>
      <c r="F9">
        <f>C9-$G$12</f>
        <v>0.72115384615384626</v>
      </c>
      <c r="G9">
        <f t="shared" si="1"/>
        <v>0.5200628698224854</v>
      </c>
      <c r="H9">
        <f t="shared" si="2"/>
        <v>1.0401257396449708</v>
      </c>
    </row>
    <row r="10" spans="1:8" x14ac:dyDescent="0.3">
      <c r="B10" t="s">
        <v>60</v>
      </c>
      <c r="C10">
        <f>SUM(C4:C9)</f>
        <v>52</v>
      </c>
      <c r="H10">
        <f>SUM(H4:H9)</f>
        <v>13378.004807692309</v>
      </c>
    </row>
    <row r="11" spans="1:8" x14ac:dyDescent="0.3">
      <c r="F11" s="5"/>
    </row>
    <row r="12" spans="1:8" x14ac:dyDescent="0.3">
      <c r="F12" s="4" t="s">
        <v>42</v>
      </c>
      <c r="G12" s="4">
        <f>(SUM(E4:E9)/SUM(C4:C9))</f>
        <v>1.2788461538461537</v>
      </c>
    </row>
    <row r="13" spans="1:8" x14ac:dyDescent="0.3">
      <c r="F13" s="6"/>
      <c r="G13" s="6"/>
    </row>
    <row r="14" spans="1:8" x14ac:dyDescent="0.3">
      <c r="F14" s="4" t="s">
        <v>45</v>
      </c>
      <c r="G14" s="4">
        <f>H10/C10</f>
        <v>257.26932322485209</v>
      </c>
    </row>
    <row r="15" spans="1:8" x14ac:dyDescent="0.3">
      <c r="F15" s="4" t="s">
        <v>1</v>
      </c>
      <c r="G15" s="4">
        <f>SQRT(G14)</f>
        <v>16.039617302942489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 Ahuja</dc:creator>
  <cp:lastModifiedBy>Ankit Chawla</cp:lastModifiedBy>
  <cp:lastPrinted>2024-04-25T15:12:42Z</cp:lastPrinted>
  <dcterms:created xsi:type="dcterms:W3CDTF">2024-04-24T14:55:22Z</dcterms:created>
  <dcterms:modified xsi:type="dcterms:W3CDTF">2024-04-25T17:31:15Z</dcterms:modified>
</cp:coreProperties>
</file>