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nkit Singh\Desktop\portfolio project\"/>
    </mc:Choice>
  </mc:AlternateContent>
  <xr:revisionPtr revIDLastSave="0" documentId="13_ncr:1_{4517C3C2-44C0-4B1D-935F-B46AC0A036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8" i="1" l="1"/>
  <c r="W23" i="1" s="1"/>
  <c r="BE8" i="1"/>
  <c r="V34" i="1" s="1"/>
  <c r="BD8" i="1"/>
  <c r="BC8" i="1"/>
  <c r="T34" i="1" s="1"/>
  <c r="BF7" i="1"/>
  <c r="BE7" i="1"/>
  <c r="V23" i="1" s="1"/>
  <c r="BD7" i="1"/>
  <c r="BC7" i="1"/>
  <c r="T23" i="1" s="1"/>
  <c r="BF6" i="1"/>
  <c r="N45" i="1" s="1"/>
  <c r="BE6" i="1"/>
  <c r="M45" i="1" s="1"/>
  <c r="BD6" i="1"/>
  <c r="BC6" i="1"/>
  <c r="K45" i="1" s="1"/>
  <c r="BF5" i="1"/>
  <c r="N34" i="1" s="1"/>
  <c r="BE5" i="1"/>
  <c r="M34" i="1" s="1"/>
  <c r="BD5" i="1"/>
  <c r="BC5" i="1"/>
  <c r="K34" i="1" s="1"/>
  <c r="BF4" i="1"/>
  <c r="N23" i="1" s="1"/>
  <c r="BE4" i="1"/>
  <c r="M23" i="1" s="1"/>
  <c r="BD4" i="1"/>
  <c r="BC4" i="1"/>
  <c r="K23" i="1" s="1"/>
  <c r="AY8" i="1"/>
  <c r="W33" i="1" s="1"/>
  <c r="AX8" i="1"/>
  <c r="V33" i="1" s="1"/>
  <c r="AW8" i="1"/>
  <c r="AV8" i="1"/>
  <c r="T33" i="1" s="1"/>
  <c r="AY7" i="1"/>
  <c r="W22" i="1" s="1"/>
  <c r="AX7" i="1"/>
  <c r="V22" i="1" s="1"/>
  <c r="AW7" i="1"/>
  <c r="AV7" i="1"/>
  <c r="T22" i="1" s="1"/>
  <c r="AY6" i="1"/>
  <c r="N44" i="1" s="1"/>
  <c r="AX6" i="1"/>
  <c r="AW6" i="1"/>
  <c r="AV6" i="1"/>
  <c r="K44" i="1" s="1"/>
  <c r="AY5" i="1"/>
  <c r="N33" i="1" s="1"/>
  <c r="AX5" i="1"/>
  <c r="AW5" i="1"/>
  <c r="AV5" i="1"/>
  <c r="K33" i="1" s="1"/>
  <c r="AY4" i="1"/>
  <c r="N22" i="1" s="1"/>
  <c r="AX4" i="1"/>
  <c r="AW4" i="1"/>
  <c r="AV4" i="1"/>
  <c r="K22" i="1" s="1"/>
  <c r="AR8" i="1"/>
  <c r="W32" i="1" s="1"/>
  <c r="AQ8" i="1"/>
  <c r="V32" i="1" s="1"/>
  <c r="AP8" i="1"/>
  <c r="AO8" i="1"/>
  <c r="T32" i="1" s="1"/>
  <c r="AR7" i="1"/>
  <c r="W21" i="1" s="1"/>
  <c r="AQ7" i="1"/>
  <c r="V21" i="1" s="1"/>
  <c r="AP7" i="1"/>
  <c r="AO7" i="1"/>
  <c r="T21" i="1" s="1"/>
  <c r="AR6" i="1"/>
  <c r="N43" i="1" s="1"/>
  <c r="AQ6" i="1"/>
  <c r="M43" i="1" s="1"/>
  <c r="AP6" i="1"/>
  <c r="AO6" i="1"/>
  <c r="K43" i="1" s="1"/>
  <c r="AR5" i="1"/>
  <c r="N32" i="1" s="1"/>
  <c r="AQ5" i="1"/>
  <c r="M33" i="1" s="1"/>
  <c r="AP5" i="1"/>
  <c r="AO5" i="1"/>
  <c r="K32" i="1" s="1"/>
  <c r="AR4" i="1"/>
  <c r="N21" i="1" s="1"/>
  <c r="AQ4" i="1"/>
  <c r="M22" i="1" s="1"/>
  <c r="AP4" i="1"/>
  <c r="AO4" i="1"/>
  <c r="K21" i="1" s="1"/>
  <c r="AK8" i="1"/>
  <c r="W31" i="1" s="1"/>
  <c r="AJ8" i="1"/>
  <c r="V31" i="1" s="1"/>
  <c r="AI8" i="1"/>
  <c r="AH8" i="1"/>
  <c r="T31" i="1" s="1"/>
  <c r="AK7" i="1"/>
  <c r="W20" i="1" s="1"/>
  <c r="AJ7" i="1"/>
  <c r="V20" i="1" s="1"/>
  <c r="AI7" i="1"/>
  <c r="AH7" i="1"/>
  <c r="T20" i="1" s="1"/>
  <c r="AK6" i="1"/>
  <c r="N42" i="1" s="1"/>
  <c r="AJ6" i="1"/>
  <c r="M42" i="1" s="1"/>
  <c r="AI6" i="1"/>
  <c r="AH6" i="1"/>
  <c r="K42" i="1" s="1"/>
  <c r="AK5" i="1"/>
  <c r="N31" i="1" s="1"/>
  <c r="AJ5" i="1"/>
  <c r="M31" i="1" s="1"/>
  <c r="AI5" i="1"/>
  <c r="AH5" i="1"/>
  <c r="K31" i="1" s="1"/>
  <c r="AK4" i="1"/>
  <c r="N20" i="1" s="1"/>
  <c r="AJ4" i="1"/>
  <c r="M20" i="1" s="1"/>
  <c r="AI4" i="1"/>
  <c r="AH4" i="1"/>
  <c r="K20" i="1" s="1"/>
  <c r="AD8" i="1"/>
  <c r="W30" i="1" s="1"/>
  <c r="AC8" i="1"/>
  <c r="V30" i="1" s="1"/>
  <c r="AB8" i="1"/>
  <c r="AA8" i="1"/>
  <c r="T30" i="1" s="1"/>
  <c r="AD7" i="1"/>
  <c r="W19" i="1" s="1"/>
  <c r="AC7" i="1"/>
  <c r="V19" i="1" s="1"/>
  <c r="AB7" i="1"/>
  <c r="AA7" i="1"/>
  <c r="T19" i="1" s="1"/>
  <c r="AD6" i="1"/>
  <c r="N41" i="1" s="1"/>
  <c r="AC6" i="1"/>
  <c r="M41" i="1" s="1"/>
  <c r="AB6" i="1"/>
  <c r="AA6" i="1"/>
  <c r="K41" i="1" s="1"/>
  <c r="AD5" i="1"/>
  <c r="N30" i="1" s="1"/>
  <c r="AC5" i="1"/>
  <c r="M30" i="1" s="1"/>
  <c r="AB5" i="1"/>
  <c r="AA5" i="1"/>
  <c r="K30" i="1" s="1"/>
  <c r="AD4" i="1"/>
  <c r="N19" i="1" s="1"/>
  <c r="AC4" i="1"/>
  <c r="M19" i="1" s="1"/>
  <c r="AB4" i="1"/>
  <c r="AA4" i="1"/>
  <c r="K19" i="1" s="1"/>
  <c r="W8" i="1"/>
  <c r="W29" i="1" s="1"/>
  <c r="V8" i="1"/>
  <c r="U8" i="1"/>
  <c r="T8" i="1"/>
  <c r="T29" i="1" s="1"/>
  <c r="W7" i="1"/>
  <c r="W18" i="1" s="1"/>
  <c r="V7" i="1"/>
  <c r="V18" i="1" s="1"/>
  <c r="V29" i="1" s="1"/>
  <c r="U7" i="1"/>
  <c r="T7" i="1"/>
  <c r="T18" i="1" s="1"/>
  <c r="W6" i="1"/>
  <c r="N40" i="1" s="1"/>
  <c r="V6" i="1"/>
  <c r="M40" i="1" s="1"/>
  <c r="U6" i="1"/>
  <c r="T6" i="1"/>
  <c r="K40" i="1" s="1"/>
  <c r="W5" i="1"/>
  <c r="N29" i="1" s="1"/>
  <c r="V5" i="1"/>
  <c r="M29" i="1" s="1"/>
  <c r="U5" i="1"/>
  <c r="T5" i="1"/>
  <c r="K29" i="1" s="1"/>
  <c r="W4" i="1"/>
  <c r="N18" i="1" s="1"/>
  <c r="V4" i="1"/>
  <c r="M18" i="1" s="1"/>
  <c r="U4" i="1"/>
  <c r="T4" i="1"/>
  <c r="K18" i="1" s="1"/>
  <c r="P5" i="1"/>
  <c r="N28" i="1" s="1"/>
  <c r="P6" i="1"/>
  <c r="N39" i="1" s="1"/>
  <c r="P7" i="1"/>
  <c r="W17" i="1" s="1"/>
  <c r="P8" i="1"/>
  <c r="W28" i="1" s="1"/>
  <c r="O5" i="1"/>
  <c r="M28" i="1" s="1"/>
  <c r="O6" i="1"/>
  <c r="M39" i="1" s="1"/>
  <c r="O7" i="1"/>
  <c r="V17" i="1" s="1"/>
  <c r="O8" i="1"/>
  <c r="V28" i="1" s="1"/>
  <c r="N5" i="1"/>
  <c r="N6" i="1"/>
  <c r="N7" i="1"/>
  <c r="N8" i="1"/>
  <c r="M5" i="1"/>
  <c r="K28" i="1" s="1"/>
  <c r="M6" i="1"/>
  <c r="K39" i="1" s="1"/>
  <c r="M7" i="1"/>
  <c r="T17" i="1" s="1"/>
  <c r="M8" i="1"/>
  <c r="T28" i="1" s="1"/>
  <c r="P4" i="1"/>
  <c r="N17" i="1" s="1"/>
  <c r="O4" i="1"/>
  <c r="M17" i="1" s="1"/>
  <c r="N4" i="1"/>
  <c r="M4" i="1"/>
  <c r="K17" i="1" s="1"/>
  <c r="G15" i="1"/>
  <c r="P15" i="1"/>
  <c r="H17" i="1"/>
  <c r="Q17" i="1"/>
  <c r="Q18" i="1" s="1"/>
  <c r="Q19" i="1" s="1"/>
  <c r="Q20" i="1" s="1"/>
  <c r="Q21" i="1" s="1"/>
  <c r="Q22" i="1" s="1"/>
  <c r="Q23" i="1" s="1"/>
  <c r="H18" i="1"/>
  <c r="H19" i="1"/>
  <c r="H20" i="1"/>
  <c r="H22" i="1" s="1"/>
  <c r="H21" i="1"/>
  <c r="H23" i="1" s="1"/>
  <c r="G26" i="1"/>
  <c r="P26" i="1"/>
  <c r="Q28" i="1"/>
  <c r="Q29" i="1" s="1"/>
  <c r="Q30" i="1" s="1"/>
  <c r="Q31" i="1" s="1"/>
  <c r="Q32" i="1" s="1"/>
  <c r="Q33" i="1" s="1"/>
  <c r="Q34" i="1" s="1"/>
  <c r="H39" i="1"/>
  <c r="H40" i="1" s="1"/>
  <c r="H41" i="1" s="1"/>
  <c r="H42" i="1" s="1"/>
  <c r="H43" i="1" s="1"/>
  <c r="H44" i="1" s="1"/>
  <c r="H45" i="1" s="1"/>
  <c r="H29" i="1"/>
  <c r="H30" i="1"/>
  <c r="H32" i="1" s="1"/>
  <c r="H31" i="1"/>
  <c r="H33" i="1" s="1"/>
  <c r="H34" i="1" s="1"/>
  <c r="H28" i="1"/>
  <c r="Y4" i="1"/>
  <c r="Z4" i="1" s="1"/>
  <c r="J19" i="1" s="1"/>
  <c r="Y5" i="1"/>
  <c r="Z5" i="1" s="1"/>
  <c r="J30" i="1" s="1"/>
  <c r="Y6" i="1"/>
  <c r="Z6" i="1" s="1"/>
  <c r="J41" i="1" s="1"/>
  <c r="Y7" i="1"/>
  <c r="Z7" i="1" s="1"/>
  <c r="S19" i="1" s="1"/>
  <c r="Y8" i="1"/>
  <c r="Z8" i="1" s="1"/>
  <c r="S30" i="1" s="1"/>
  <c r="BA8" i="1"/>
  <c r="BB8" i="1" s="1"/>
  <c r="S34" i="1" s="1"/>
  <c r="BA7" i="1"/>
  <c r="BB7" i="1" s="1"/>
  <c r="S23" i="1" s="1"/>
  <c r="BA6" i="1"/>
  <c r="BB6" i="1" s="1"/>
  <c r="J45" i="1" s="1"/>
  <c r="BA5" i="1"/>
  <c r="BB5" i="1" s="1"/>
  <c r="J34" i="1" s="1"/>
  <c r="BA4" i="1"/>
  <c r="BB4" i="1" s="1"/>
  <c r="J23" i="1" s="1"/>
  <c r="AT8" i="1"/>
  <c r="AU8" i="1" s="1"/>
  <c r="S33" i="1" s="1"/>
  <c r="AT7" i="1"/>
  <c r="AU7" i="1" s="1"/>
  <c r="S22" i="1" s="1"/>
  <c r="AT6" i="1"/>
  <c r="AU6" i="1" s="1"/>
  <c r="J44" i="1" s="1"/>
  <c r="AT5" i="1"/>
  <c r="AU5" i="1" s="1"/>
  <c r="J33" i="1" s="1"/>
  <c r="AT4" i="1"/>
  <c r="AU4" i="1" s="1"/>
  <c r="J22" i="1" s="1"/>
  <c r="AM8" i="1"/>
  <c r="AN8" i="1" s="1"/>
  <c r="S32" i="1" s="1"/>
  <c r="AM7" i="1"/>
  <c r="AN7" i="1" s="1"/>
  <c r="S21" i="1" s="1"/>
  <c r="AM6" i="1"/>
  <c r="AN6" i="1" s="1"/>
  <c r="J43" i="1" s="1"/>
  <c r="AM5" i="1"/>
  <c r="AN5" i="1" s="1"/>
  <c r="J32" i="1" s="1"/>
  <c r="AM4" i="1"/>
  <c r="AN4" i="1" s="1"/>
  <c r="J21" i="1" s="1"/>
  <c r="AF8" i="1"/>
  <c r="AG8" i="1" s="1"/>
  <c r="S31" i="1" s="1"/>
  <c r="AF7" i="1"/>
  <c r="AG7" i="1" s="1"/>
  <c r="S20" i="1" s="1"/>
  <c r="AF6" i="1"/>
  <c r="AG6" i="1" s="1"/>
  <c r="J42" i="1" s="1"/>
  <c r="AF5" i="1"/>
  <c r="AG5" i="1" s="1"/>
  <c r="J31" i="1" s="1"/>
  <c r="AF4" i="1"/>
  <c r="AG4" i="1" s="1"/>
  <c r="J20" i="1" s="1"/>
  <c r="R8" i="1"/>
  <c r="S8" i="1" s="1"/>
  <c r="S29" i="1" s="1"/>
  <c r="R7" i="1"/>
  <c r="S7" i="1" s="1"/>
  <c r="S18" i="1" s="1"/>
  <c r="R6" i="1"/>
  <c r="S6" i="1" s="1"/>
  <c r="J40" i="1" s="1"/>
  <c r="R5" i="1"/>
  <c r="S5" i="1" s="1"/>
  <c r="I29" i="1" s="1"/>
  <c r="R4" i="1"/>
  <c r="S4" i="1" s="1"/>
  <c r="J18" i="1" s="1"/>
  <c r="K5" i="1"/>
  <c r="L5" i="1" s="1"/>
  <c r="J28" i="1" s="1"/>
  <c r="K6" i="1"/>
  <c r="L6" i="1" s="1"/>
  <c r="J39" i="1" s="1"/>
  <c r="K7" i="1"/>
  <c r="L7" i="1" s="1"/>
  <c r="S17" i="1" s="1"/>
  <c r="K8" i="1"/>
  <c r="L8" i="1" s="1"/>
  <c r="S28" i="1" s="1"/>
  <c r="K4" i="1"/>
  <c r="L4" i="1" s="1"/>
  <c r="J17" i="1" s="1"/>
  <c r="H5" i="1"/>
  <c r="H7" i="1"/>
  <c r="H4" i="1"/>
  <c r="G6" i="1"/>
  <c r="H6" i="1" s="1"/>
  <c r="H8" i="1"/>
  <c r="C5" i="1"/>
  <c r="I7" i="1" s="1"/>
  <c r="C6" i="1"/>
  <c r="C7" i="1"/>
  <c r="C8" i="1"/>
  <c r="I8" i="1" s="1"/>
  <c r="C4" i="1"/>
  <c r="I4" i="1" s="1"/>
  <c r="M44" i="1" l="1"/>
  <c r="AH23" i="1" s="1"/>
  <c r="U20" i="1"/>
  <c r="U23" i="1"/>
  <c r="U17" i="1"/>
  <c r="L43" i="1"/>
  <c r="U22" i="1"/>
  <c r="U21" i="1"/>
  <c r="L30" i="1"/>
  <c r="W34" i="1"/>
  <c r="AI24" i="1" s="1"/>
  <c r="L45" i="1"/>
  <c r="L44" i="1"/>
  <c r="L42" i="1"/>
  <c r="L33" i="1"/>
  <c r="L41" i="1"/>
  <c r="L40" i="1"/>
  <c r="L39" i="1"/>
  <c r="L34" i="1"/>
  <c r="L28" i="1"/>
  <c r="L31" i="1"/>
  <c r="L32" i="1"/>
  <c r="L29" i="1"/>
  <c r="L17" i="1"/>
  <c r="U29" i="1"/>
  <c r="U32" i="1"/>
  <c r="L23" i="1"/>
  <c r="U31" i="1"/>
  <c r="L22" i="1"/>
  <c r="U34" i="1"/>
  <c r="L18" i="1"/>
  <c r="L21" i="1"/>
  <c r="M21" i="1"/>
  <c r="U33" i="1"/>
  <c r="L19" i="1"/>
  <c r="U19" i="1"/>
  <c r="M32" i="1"/>
  <c r="U18" i="1"/>
  <c r="U30" i="1"/>
  <c r="L20" i="1"/>
  <c r="U28" i="1"/>
  <c r="AI19" i="1"/>
  <c r="AI18" i="1"/>
  <c r="AF22" i="1"/>
  <c r="AI23" i="1"/>
  <c r="R17" i="1"/>
  <c r="AF24" i="1"/>
  <c r="AH20" i="1"/>
  <c r="AH19" i="1"/>
  <c r="AF23" i="1"/>
  <c r="AH18" i="1"/>
  <c r="AH21" i="1"/>
  <c r="AH24" i="1"/>
  <c r="AF19" i="1"/>
  <c r="AD24" i="1"/>
  <c r="AD21" i="1"/>
  <c r="AI22" i="1"/>
  <c r="AF20" i="1"/>
  <c r="AF18" i="1"/>
  <c r="AF21" i="1"/>
  <c r="AD23" i="1"/>
  <c r="R22" i="1"/>
  <c r="I18" i="1"/>
  <c r="I21" i="1"/>
  <c r="I20" i="1"/>
  <c r="AD18" i="1"/>
  <c r="AI20" i="1" s="1"/>
  <c r="I23" i="1"/>
  <c r="AD20" i="1"/>
  <c r="AD22" i="1"/>
  <c r="R23" i="1"/>
  <c r="R20" i="1"/>
  <c r="R19" i="1"/>
  <c r="I17" i="1"/>
  <c r="G37" i="1"/>
  <c r="I22" i="1"/>
  <c r="I19" i="1"/>
  <c r="R21" i="1"/>
  <c r="R18" i="1"/>
  <c r="R34" i="1"/>
  <c r="R33" i="1"/>
  <c r="R32" i="1"/>
  <c r="R31" i="1"/>
  <c r="R30" i="1"/>
  <c r="R29" i="1"/>
  <c r="R28" i="1"/>
  <c r="I45" i="1"/>
  <c r="I44" i="1"/>
  <c r="I43" i="1"/>
  <c r="I42" i="1"/>
  <c r="I41" i="1"/>
  <c r="I40" i="1"/>
  <c r="I39" i="1"/>
  <c r="I34" i="1"/>
  <c r="I33" i="1"/>
  <c r="I32" i="1"/>
  <c r="I31" i="1"/>
  <c r="I30" i="1"/>
  <c r="J29" i="1"/>
  <c r="AD19" i="1" s="1"/>
  <c r="I28" i="1"/>
  <c r="I5" i="1"/>
  <c r="I6" i="1"/>
  <c r="BG4" i="1"/>
  <c r="BG5" i="1"/>
  <c r="BG8" i="1"/>
  <c r="BG6" i="1"/>
  <c r="BG7" i="1"/>
  <c r="BB9" i="1"/>
  <c r="AU9" i="1"/>
  <c r="AG9" i="1"/>
  <c r="AN9" i="1"/>
  <c r="S9" i="1"/>
  <c r="L9" i="1"/>
  <c r="AG24" i="1" l="1"/>
  <c r="AG22" i="1"/>
  <c r="AH22" i="1"/>
  <c r="AH26" i="1" s="1"/>
  <c r="AG23" i="1"/>
  <c r="AG20" i="1"/>
  <c r="AG21" i="1"/>
  <c r="AG18" i="1"/>
  <c r="AF26" i="1"/>
  <c r="AD26" i="1"/>
  <c r="D4" i="1"/>
  <c r="E4" i="1" s="1"/>
  <c r="D5" i="1"/>
  <c r="E5" i="1" s="1"/>
  <c r="D6" i="1"/>
  <c r="E6" i="1" s="1"/>
  <c r="D7" i="1"/>
  <c r="E7" i="1" s="1"/>
  <c r="D8" i="1"/>
  <c r="E8" i="1" s="1"/>
  <c r="Z10" i="1"/>
  <c r="AE20" i="1" s="1"/>
  <c r="L10" i="1"/>
  <c r="AE18" i="1" s="1"/>
  <c r="S10" i="1"/>
  <c r="AE19" i="1" s="1"/>
  <c r="AG10" i="1"/>
  <c r="AE21" i="1" s="1"/>
  <c r="AU10" i="1"/>
  <c r="AE23" i="1" s="1"/>
  <c r="AN10" i="1"/>
  <c r="AE22" i="1" s="1"/>
  <c r="BB10" i="1"/>
  <c r="AE24" i="1" s="1"/>
  <c r="BH8" i="1"/>
  <c r="BH7" i="1"/>
  <c r="BH6" i="1"/>
  <c r="BH5" i="1"/>
  <c r="BH4" i="1"/>
  <c r="BG9" i="1"/>
  <c r="AK20" i="1" l="1"/>
  <c r="AK24" i="1"/>
  <c r="AK23" i="1"/>
  <c r="AK22" i="1"/>
  <c r="AK18" i="1"/>
  <c r="AE26" i="1"/>
  <c r="BH9" i="1"/>
  <c r="AG19" i="1"/>
  <c r="AG26" i="1" s="1"/>
  <c r="AI21" i="1" l="1"/>
  <c r="AI26" i="1" s="1"/>
  <c r="AK21" i="1"/>
  <c r="AK19" i="1"/>
  <c r="AJ25" i="1" l="1"/>
</calcChain>
</file>

<file path=xl/sharedStrings.xml><?xml version="1.0" encoding="utf-8"?>
<sst xmlns="http://schemas.openxmlformats.org/spreadsheetml/2006/main" count="165" uniqueCount="46">
  <si>
    <t xml:space="preserve">num </t>
  </si>
  <si>
    <t>name</t>
  </si>
  <si>
    <t>salary</t>
  </si>
  <si>
    <t>Hours worked</t>
  </si>
  <si>
    <t xml:space="preserve"> type of work</t>
  </si>
  <si>
    <t>john</t>
  </si>
  <si>
    <t>jack</t>
  </si>
  <si>
    <t>michelle</t>
  </si>
  <si>
    <t>francis</t>
  </si>
  <si>
    <t>adrianna</t>
  </si>
  <si>
    <t>Employee</t>
  </si>
  <si>
    <t>num</t>
  </si>
  <si>
    <t>Monday</t>
  </si>
  <si>
    <t>start</t>
  </si>
  <si>
    <t>end</t>
  </si>
  <si>
    <t>total</t>
  </si>
  <si>
    <t xml:space="preserve">Tuesday </t>
  </si>
  <si>
    <t>Wednesday</t>
  </si>
  <si>
    <t>Thursday</t>
  </si>
  <si>
    <t>Friday</t>
  </si>
  <si>
    <t>Saturday</t>
  </si>
  <si>
    <t>Sunday</t>
  </si>
  <si>
    <t>total hours worked</t>
  </si>
  <si>
    <t>total salery payed</t>
  </si>
  <si>
    <t>Total hours work Daily</t>
  </si>
  <si>
    <t>Total salaery payed Daily</t>
  </si>
  <si>
    <t>Transport(km)</t>
  </si>
  <si>
    <t>Food</t>
  </si>
  <si>
    <t>Transport(€)</t>
  </si>
  <si>
    <t>Food(€)</t>
  </si>
  <si>
    <t>Over Night Stay(€)</t>
  </si>
  <si>
    <t>mon</t>
  </si>
  <si>
    <t>tue</t>
  </si>
  <si>
    <t>wed</t>
  </si>
  <si>
    <t>thu</t>
  </si>
  <si>
    <t>fri</t>
  </si>
  <si>
    <t>sat</t>
  </si>
  <si>
    <t>sun</t>
  </si>
  <si>
    <t>Dashboard</t>
  </si>
  <si>
    <t>total houre work</t>
  </si>
  <si>
    <t>Max Amount</t>
  </si>
  <si>
    <t>Overnight Stay</t>
  </si>
  <si>
    <t>Transport  (km)</t>
  </si>
  <si>
    <t>Total</t>
  </si>
  <si>
    <t>Total Salary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</si>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</sst>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 [$€-2]\ * #,##0.00_ ;_ [$€-2]\ * \-#,##0.00_ ;_ [$€-2]\ * &quot;-&quot;??_ ;_ @_ "/>
    <numFmt numFmtId="165" formatCode="[$-F400]h:mm:ss\ AM/PM"/>
    <numFmt numFmtId="166" formatCode="_-[$€-2]\ * #,##0.00_-;\-[$€-2]\ * #,##0.00_-;_-[$€-2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73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164" fontId="0" fillId="0" borderId="2" xfId="0" applyNumberFormat="1" applyBorder="1"/>
    <xf numFmtId="165" fontId="3" fillId="3" borderId="2" xfId="0" applyNumberFormat="1" applyFont="1" applyFill="1" applyBorder="1"/>
    <xf numFmtId="0" fontId="3" fillId="3" borderId="2" xfId="0" applyNumberFormat="1" applyFont="1" applyFill="1" applyBorder="1"/>
    <xf numFmtId="0" fontId="0" fillId="4" borderId="2" xfId="0" applyNumberFormat="1" applyFill="1" applyBorder="1"/>
    <xf numFmtId="164" fontId="0" fillId="0" borderId="3" xfId="0" applyNumberFormat="1" applyBorder="1"/>
    <xf numFmtId="0" fontId="0" fillId="0" borderId="9" xfId="0" applyBorder="1"/>
    <xf numFmtId="0" fontId="0" fillId="0" borderId="14" xfId="0" applyBorder="1"/>
    <xf numFmtId="0" fontId="0" fillId="0" borderId="15" xfId="0" applyBorder="1"/>
    <xf numFmtId="165" fontId="3" fillId="3" borderId="14" xfId="0" applyNumberFormat="1" applyFont="1" applyFill="1" applyBorder="1"/>
    <xf numFmtId="164" fontId="0" fillId="5" borderId="18" xfId="0" applyNumberFormat="1" applyFill="1" applyBorder="1"/>
    <xf numFmtId="0" fontId="1" fillId="0" borderId="9" xfId="0" applyFont="1" applyBorder="1"/>
    <xf numFmtId="0" fontId="1" fillId="0" borderId="2" xfId="0" applyFont="1" applyBorder="1"/>
    <xf numFmtId="0" fontId="0" fillId="0" borderId="17" xfId="0" applyBorder="1"/>
    <xf numFmtId="0" fontId="0" fillId="0" borderId="18" xfId="0" applyBorder="1"/>
    <xf numFmtId="165" fontId="0" fillId="0" borderId="2" xfId="0" applyNumberFormat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0" fontId="0" fillId="0" borderId="21" xfId="0" applyBorder="1"/>
    <xf numFmtId="0" fontId="0" fillId="0" borderId="28" xfId="0" applyBorder="1"/>
    <xf numFmtId="0" fontId="0" fillId="0" borderId="23" xfId="0" applyBorder="1"/>
    <xf numFmtId="0" fontId="0" fillId="0" borderId="29" xfId="0" applyBorder="1"/>
    <xf numFmtId="0" fontId="0" fillId="0" borderId="30" xfId="0" applyBorder="1"/>
    <xf numFmtId="165" fontId="0" fillId="0" borderId="18" xfId="0" applyNumberFormat="1" applyBorder="1"/>
    <xf numFmtId="0" fontId="0" fillId="0" borderId="31" xfId="0" applyBorder="1"/>
    <xf numFmtId="0" fontId="0" fillId="0" borderId="2" xfId="0" applyNumberFormat="1" applyBorder="1"/>
    <xf numFmtId="164" fontId="0" fillId="0" borderId="18" xfId="0" applyNumberFormat="1" applyBorder="1"/>
    <xf numFmtId="166" fontId="0" fillId="0" borderId="2" xfId="1" applyNumberFormat="1" applyFont="1" applyBorder="1"/>
    <xf numFmtId="166" fontId="0" fillId="0" borderId="2" xfId="0" applyNumberFormat="1" applyBorder="1"/>
    <xf numFmtId="166" fontId="0" fillId="0" borderId="18" xfId="0" applyNumberFormat="1" applyBorder="1"/>
    <xf numFmtId="0" fontId="0" fillId="0" borderId="34" xfId="0" applyBorder="1"/>
    <xf numFmtId="0" fontId="0" fillId="0" borderId="5" xfId="0" applyBorder="1"/>
    <xf numFmtId="166" fontId="0" fillId="0" borderId="15" xfId="0" applyNumberFormat="1" applyBorder="1"/>
    <xf numFmtId="0" fontId="0" fillId="0" borderId="18" xfId="0" applyNumberFormat="1" applyBorder="1"/>
    <xf numFmtId="166" fontId="0" fillId="0" borderId="25" xfId="0" applyNumberFormat="1" applyBorder="1"/>
    <xf numFmtId="0" fontId="0" fillId="0" borderId="2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6" borderId="6" xfId="0" applyNumberFormat="1" applyFill="1" applyBorder="1" applyAlignment="1">
      <alignment horizontal="center"/>
    </xf>
    <xf numFmtId="0" fontId="0" fillId="6" borderId="10" xfId="0" applyNumberFormat="1" applyFill="1" applyBorder="1" applyAlignment="1">
      <alignment horizontal="center"/>
    </xf>
    <xf numFmtId="0" fontId="0" fillId="6" borderId="16" xfId="0" applyNumberFormat="1" applyFill="1" applyBorder="1" applyAlignment="1">
      <alignment horizontal="center"/>
    </xf>
    <xf numFmtId="0" fontId="0" fillId="6" borderId="19" xfId="0" applyNumberFormat="1" applyFill="1" applyBorder="1" applyAlignment="1">
      <alignment horizontal="center"/>
    </xf>
    <xf numFmtId="0" fontId="0" fillId="6" borderId="20" xfId="0" applyNumberFormat="1" applyFill="1" applyBorder="1" applyAlignment="1">
      <alignment horizontal="center"/>
    </xf>
    <xf numFmtId="0" fontId="0" fillId="6" borderId="2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20" xfId="0" applyBorder="1"/>
    <xf numFmtId="166" fontId="3" fillId="3" borderId="2" xfId="2" applyNumberFormat="1" applyFont="1" applyFill="1" applyBorder="1"/>
    <xf numFmtId="166" fontId="3" fillId="3" borderId="15" xfId="2" applyNumberFormat="1" applyFont="1" applyFill="1" applyBorder="1"/>
    <xf numFmtId="166" fontId="0" fillId="7" borderId="28" xfId="0" applyNumberFormat="1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1" xfId="0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Tabelle1!$AE$17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Tabelle1!$AC$18:$AC$24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Tabelle1!$AE$18:$AE$24</c:f>
              <c:numCache>
                <c:formatCode>_ [$€-2]\ * #,##0.00_ ;_ [$€-2]\ * \-#,##0.00_ ;_ [$€-2]\ * "-"??_ ;_ @_ </c:formatCode>
                <c:ptCount val="7"/>
                <c:pt idx="0" formatCode="_-[$€-2]\ * #,##0.00_-;\-[$€-2]\ * #,##0.00_-;_-[$€-2]\ * &quot;-&quot;??_-;_-@_-">
                  <c:v>445.8</c:v>
                </c:pt>
                <c:pt idx="1">
                  <c:v>468.24</c:v>
                </c:pt>
                <c:pt idx="2">
                  <c:v>437.76</c:v>
                </c:pt>
                <c:pt idx="3">
                  <c:v>440.90400000000005</c:v>
                </c:pt>
                <c:pt idx="4">
                  <c:v>443.42400000000009</c:v>
                </c:pt>
                <c:pt idx="5">
                  <c:v>482.37600000000003</c:v>
                </c:pt>
                <c:pt idx="6">
                  <c:v>465.24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9-4C9E-B2BD-D61E574BB535}"/>
            </c:ext>
          </c:extLst>
        </c:ser>
        <c:ser>
          <c:idx val="1"/>
          <c:order val="1"/>
          <c:tx>
            <c:strRef>
              <c:f>Tabelle1!$AG$17</c:f>
              <c:strCache>
                <c:ptCount val="1"/>
                <c:pt idx="0">
                  <c:v>Transport(€)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Tabelle1!$AC$18:$AC$24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Tabelle1!$AG$18:$AG$24</c:f>
              <c:numCache>
                <c:formatCode>_-[$€-2]\ * #,##0.00_-;\-[$€-2]\ * #,##0.00_-;_-[$€-2]\ * "-"??_-;_-@_-</c:formatCode>
                <c:ptCount val="7"/>
                <c:pt idx="0">
                  <c:v>152</c:v>
                </c:pt>
                <c:pt idx="1">
                  <c:v>154</c:v>
                </c:pt>
                <c:pt idx="2">
                  <c:v>158</c:v>
                </c:pt>
                <c:pt idx="3">
                  <c:v>153</c:v>
                </c:pt>
                <c:pt idx="4">
                  <c:v>138</c:v>
                </c:pt>
                <c:pt idx="5">
                  <c:v>153</c:v>
                </c:pt>
                <c:pt idx="6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9-4C9E-B2BD-D61E574BB535}"/>
            </c:ext>
          </c:extLst>
        </c:ser>
        <c:ser>
          <c:idx val="2"/>
          <c:order val="2"/>
          <c:tx>
            <c:strRef>
              <c:f>Tabelle1!$AH$17</c:f>
              <c:strCache>
                <c:ptCount val="1"/>
                <c:pt idx="0">
                  <c:v>Food(€)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Tabelle1!$AC$18:$AC$24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Tabelle1!$AH$18:$AH$24</c:f>
              <c:numCache>
                <c:formatCode>_-[$€-2]\ * #,##0.00_-;\-[$€-2]\ * #,##0.00_-;_-[$€-2]\ * "-"??_-;_-@_-</c:formatCode>
                <c:ptCount val="7"/>
                <c:pt idx="0">
                  <c:v>147</c:v>
                </c:pt>
                <c:pt idx="1">
                  <c:v>123</c:v>
                </c:pt>
                <c:pt idx="2">
                  <c:v>131</c:v>
                </c:pt>
                <c:pt idx="3">
                  <c:v>147</c:v>
                </c:pt>
                <c:pt idx="4">
                  <c:v>141</c:v>
                </c:pt>
                <c:pt idx="5">
                  <c:v>141</c:v>
                </c:pt>
                <c:pt idx="6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9-4C9E-B2BD-D61E574BB535}"/>
            </c:ext>
          </c:extLst>
        </c:ser>
        <c:ser>
          <c:idx val="3"/>
          <c:order val="3"/>
          <c:tx>
            <c:strRef>
              <c:f>Tabelle1!$AI$17</c:f>
              <c:strCache>
                <c:ptCount val="1"/>
                <c:pt idx="0">
                  <c:v>Over Night Stay(€)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Tabelle1!$AC$18:$AC$24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Tabelle1!$AI$18:$AI$24</c:f>
              <c:numCache>
                <c:formatCode>_-[$€-2]\ * #,##0.00_-;\-[$€-2]\ * #,##0.00_-;_-[$€-2]\ * "-"??_-;_-@_-</c:formatCode>
                <c:ptCount val="7"/>
                <c:pt idx="0">
                  <c:v>721</c:v>
                </c:pt>
                <c:pt idx="1">
                  <c:v>641</c:v>
                </c:pt>
                <c:pt idx="2">
                  <c:v>660</c:v>
                </c:pt>
                <c:pt idx="3">
                  <c:v>750</c:v>
                </c:pt>
                <c:pt idx="4">
                  <c:v>691</c:v>
                </c:pt>
                <c:pt idx="5">
                  <c:v>728</c:v>
                </c:pt>
                <c:pt idx="6">
                  <c:v>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19-4C9E-B2BD-D61E574BB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62367"/>
        <c:axId val="74959039"/>
      </c:barChart>
      <c:catAx>
        <c:axId val="7496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59039"/>
        <c:crosses val="autoZero"/>
        <c:auto val="1"/>
        <c:lblAlgn val="ctr"/>
        <c:lblOffset val="100"/>
        <c:noMultiLvlLbl val="0"/>
      </c:catAx>
      <c:valAx>
        <c:axId val="749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.00_-;\-[$€-2]\ * #,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1473200</xdr:colOff>
      <xdr:row>34</xdr:row>
      <xdr:rowOff>76200</xdr:rowOff>
    </xdr:from>
    <xdr:to>
      <xdr:col>39</xdr:col>
      <xdr:colOff>127000</xdr:colOff>
      <xdr:row>55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7E7D94-A483-4545-BBCC-7F25E474D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5"/>
  <sheetViews>
    <sheetView tabSelected="1" topLeftCell="Z19" zoomScale="80" zoomScaleNormal="80" workbookViewId="0">
      <selection activeCell="AI17" activeCellId="4" sqref="AC17:AC24 AE17:AE24 AG17:AG24 AH17:AH24 AI17:AI24"/>
    </sheetView>
  </sheetViews>
  <sheetFormatPr defaultRowHeight="14.4" x14ac:dyDescent="0.3"/>
  <cols>
    <col min="4" max="4" width="17.21875" customWidth="1"/>
    <col min="5" max="5" width="14.88671875" customWidth="1"/>
    <col min="10" max="10" width="10.33203125" bestFit="1" customWidth="1"/>
    <col min="11" max="11" width="12.6640625" customWidth="1"/>
    <col min="12" max="13" width="13.77734375" customWidth="1"/>
    <col min="14" max="14" width="17.33203125" customWidth="1"/>
    <col min="15" max="15" width="13.77734375" customWidth="1"/>
    <col min="16" max="16" width="19.109375" customWidth="1"/>
    <col min="19" max="22" width="13" customWidth="1"/>
    <col min="23" max="23" width="18.44140625" customWidth="1"/>
    <col min="26" max="30" width="21.77734375" customWidth="1"/>
    <col min="31" max="31" width="12.33203125" customWidth="1"/>
    <col min="32" max="32" width="16.6640625" customWidth="1"/>
    <col min="33" max="34" width="12.6640625" customWidth="1"/>
    <col min="35" max="35" width="18.88671875" customWidth="1"/>
    <col min="36" max="36" width="18" customWidth="1"/>
    <col min="37" max="37" width="12.6640625" customWidth="1"/>
    <col min="40" max="44" width="15.21875" customWidth="1"/>
    <col min="47" max="51" width="14" customWidth="1"/>
    <col min="54" max="58" width="13.109375" customWidth="1"/>
    <col min="59" max="59" width="20.33203125" customWidth="1"/>
    <col min="60" max="60" width="17.5546875" customWidth="1"/>
  </cols>
  <sheetData>
    <row r="1" spans="1:60" ht="15" thickBot="1" x14ac:dyDescent="0.35"/>
    <row r="2" spans="1:60" x14ac:dyDescent="0.3">
      <c r="A2" s="60" t="s">
        <v>10</v>
      </c>
      <c r="B2" s="60"/>
      <c r="C2" s="60"/>
      <c r="D2" s="60"/>
      <c r="E2" s="60"/>
      <c r="J2" s="43" t="s">
        <v>12</v>
      </c>
      <c r="K2" s="44"/>
      <c r="L2" s="44"/>
      <c r="M2" s="44"/>
      <c r="N2" s="44"/>
      <c r="O2" s="44"/>
      <c r="P2" s="45"/>
      <c r="Q2" s="43" t="s">
        <v>16</v>
      </c>
      <c r="R2" s="44"/>
      <c r="S2" s="44"/>
      <c r="T2" s="44"/>
      <c r="U2" s="44"/>
      <c r="V2" s="44"/>
      <c r="W2" s="45"/>
      <c r="X2" s="43" t="s">
        <v>17</v>
      </c>
      <c r="Y2" s="44"/>
      <c r="Z2" s="44"/>
      <c r="AA2" s="44"/>
      <c r="AB2" s="44"/>
      <c r="AC2" s="44"/>
      <c r="AD2" s="45"/>
      <c r="AE2" s="43" t="s">
        <v>18</v>
      </c>
      <c r="AF2" s="44"/>
      <c r="AG2" s="44"/>
      <c r="AH2" s="44"/>
      <c r="AI2" s="44"/>
      <c r="AJ2" s="44"/>
      <c r="AK2" s="45"/>
      <c r="AL2" s="43" t="s">
        <v>19</v>
      </c>
      <c r="AM2" s="44"/>
      <c r="AN2" s="44"/>
      <c r="AO2" s="44"/>
      <c r="AP2" s="44"/>
      <c r="AQ2" s="44"/>
      <c r="AR2" s="45"/>
      <c r="AS2" s="43" t="s">
        <v>20</v>
      </c>
      <c r="AT2" s="44"/>
      <c r="AU2" s="44"/>
      <c r="AV2" s="44"/>
      <c r="AW2" s="44"/>
      <c r="AX2" s="44"/>
      <c r="AY2" s="45"/>
      <c r="AZ2" s="43" t="s">
        <v>21</v>
      </c>
      <c r="BA2" s="44"/>
      <c r="BB2" s="44"/>
      <c r="BC2" s="44"/>
      <c r="BD2" s="44"/>
      <c r="BE2" s="44"/>
      <c r="BF2" s="45"/>
      <c r="BG2" s="14" t="s">
        <v>22</v>
      </c>
      <c r="BH2" s="15" t="s">
        <v>23</v>
      </c>
    </row>
    <row r="3" spans="1:60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G3" s="1" t="s">
        <v>11</v>
      </c>
      <c r="H3" s="1" t="s">
        <v>1</v>
      </c>
      <c r="I3" s="3" t="s">
        <v>2</v>
      </c>
      <c r="J3" s="10" t="s">
        <v>13</v>
      </c>
      <c r="K3" s="1" t="s">
        <v>14</v>
      </c>
      <c r="L3" s="1" t="s">
        <v>15</v>
      </c>
      <c r="M3" s="1" t="s">
        <v>26</v>
      </c>
      <c r="N3" s="1" t="s">
        <v>28</v>
      </c>
      <c r="O3" s="1" t="s">
        <v>29</v>
      </c>
      <c r="P3" s="11" t="s">
        <v>30</v>
      </c>
      <c r="Q3" s="10" t="s">
        <v>13</v>
      </c>
      <c r="R3" s="1" t="s">
        <v>14</v>
      </c>
      <c r="S3" s="1" t="s">
        <v>15</v>
      </c>
      <c r="T3" s="1" t="s">
        <v>26</v>
      </c>
      <c r="U3" s="1" t="s">
        <v>28</v>
      </c>
      <c r="V3" s="1" t="s">
        <v>29</v>
      </c>
      <c r="W3" s="11" t="s">
        <v>30</v>
      </c>
      <c r="X3" s="10" t="s">
        <v>13</v>
      </c>
      <c r="Y3" s="1" t="s">
        <v>14</v>
      </c>
      <c r="Z3" s="1" t="s">
        <v>15</v>
      </c>
      <c r="AA3" s="1" t="s">
        <v>26</v>
      </c>
      <c r="AB3" s="1" t="s">
        <v>28</v>
      </c>
      <c r="AC3" s="1" t="s">
        <v>29</v>
      </c>
      <c r="AD3" s="11" t="s">
        <v>30</v>
      </c>
      <c r="AE3" s="10" t="s">
        <v>13</v>
      </c>
      <c r="AF3" s="1" t="s">
        <v>14</v>
      </c>
      <c r="AG3" s="1" t="s">
        <v>15</v>
      </c>
      <c r="AH3" s="1" t="s">
        <v>26</v>
      </c>
      <c r="AI3" s="1" t="s">
        <v>28</v>
      </c>
      <c r="AJ3" s="1" t="s">
        <v>29</v>
      </c>
      <c r="AK3" s="11" t="s">
        <v>30</v>
      </c>
      <c r="AL3" s="10" t="s">
        <v>13</v>
      </c>
      <c r="AM3" s="1" t="s">
        <v>14</v>
      </c>
      <c r="AN3" s="1" t="s">
        <v>15</v>
      </c>
      <c r="AO3" s="1" t="s">
        <v>26</v>
      </c>
      <c r="AP3" s="1" t="s">
        <v>28</v>
      </c>
      <c r="AQ3" s="1" t="s">
        <v>29</v>
      </c>
      <c r="AR3" s="11" t="s">
        <v>30</v>
      </c>
      <c r="AS3" s="10" t="s">
        <v>13</v>
      </c>
      <c r="AT3" s="1" t="s">
        <v>14</v>
      </c>
      <c r="AU3" s="1" t="s">
        <v>15</v>
      </c>
      <c r="AV3" s="1" t="s">
        <v>26</v>
      </c>
      <c r="AW3" s="1" t="s">
        <v>28</v>
      </c>
      <c r="AX3" s="1" t="s">
        <v>29</v>
      </c>
      <c r="AY3" s="11" t="s">
        <v>30</v>
      </c>
      <c r="AZ3" s="10" t="s">
        <v>13</v>
      </c>
      <c r="BA3" s="1" t="s">
        <v>14</v>
      </c>
      <c r="BB3" s="3" t="s">
        <v>15</v>
      </c>
      <c r="BC3" s="1" t="s">
        <v>26</v>
      </c>
      <c r="BD3" s="1" t="s">
        <v>28</v>
      </c>
      <c r="BE3" s="1" t="s">
        <v>29</v>
      </c>
      <c r="BF3" s="11" t="s">
        <v>30</v>
      </c>
      <c r="BG3" s="9"/>
      <c r="BH3" s="1"/>
    </row>
    <row r="4" spans="1:60" x14ac:dyDescent="0.3">
      <c r="A4" s="1">
        <v>1</v>
      </c>
      <c r="B4" s="1" t="s">
        <v>5</v>
      </c>
      <c r="C4" s="1">
        <f ca="1">RANDBETWEEN(12,25)</f>
        <v>18</v>
      </c>
      <c r="D4" s="2">
        <f ca="1">VLOOKUP($A$4,$G$4:$BH$8,53)</f>
        <v>38.472000000000001</v>
      </c>
      <c r="E4" s="2" t="str">
        <f ca="1">IF(D4&gt; 40, "Full Time","Part Time")</f>
        <v>Part Time</v>
      </c>
      <c r="G4" s="1">
        <v>1</v>
      </c>
      <c r="H4" s="1" t="str">
        <f>VLOOKUP(G4,A$3:E$8,2)</f>
        <v>john</v>
      </c>
      <c r="I4" s="8">
        <f ca="1">VLOOKUP(G4,A4:E8,3)</f>
        <v>18</v>
      </c>
      <c r="J4" s="12">
        <v>0.5</v>
      </c>
      <c r="K4" s="5">
        <f ca="1">RANDBETWEEN(650,800)/1000</f>
        <v>0.71799999999999997</v>
      </c>
      <c r="L4" s="6">
        <f ca="1">(K4-J4)*24</f>
        <v>5.2319999999999993</v>
      </c>
      <c r="M4" s="6">
        <f ca="1">RANDBETWEEN(50,200)</f>
        <v>52</v>
      </c>
      <c r="N4" s="67">
        <f ca="1">RANDBETWEEN(20,40)</f>
        <v>28</v>
      </c>
      <c r="O4" s="67">
        <f ca="1">RANDBETWEEN(20,45)</f>
        <v>44</v>
      </c>
      <c r="P4" s="68">
        <f ca="1">RANDBETWEEN(100,200)</f>
        <v>136</v>
      </c>
      <c r="Q4" s="12">
        <v>0.5</v>
      </c>
      <c r="R4" s="5">
        <f ca="1">RANDBETWEEN(650,800)/1000</f>
        <v>0.71799999999999997</v>
      </c>
      <c r="S4" s="6">
        <f ca="1">(R4-Q4)*24</f>
        <v>5.2319999999999993</v>
      </c>
      <c r="T4" s="6">
        <f ca="1">RANDBETWEEN(50,200)</f>
        <v>111</v>
      </c>
      <c r="U4" s="67">
        <f ca="1">RANDBETWEEN(20,40)</f>
        <v>39</v>
      </c>
      <c r="V4" s="67">
        <f ca="1">RANDBETWEEN(20,45)</f>
        <v>45</v>
      </c>
      <c r="W4" s="68">
        <f ca="1">RANDBETWEEN(100,200)</f>
        <v>124</v>
      </c>
      <c r="X4" s="12">
        <v>0.5</v>
      </c>
      <c r="Y4" s="5">
        <f ca="1">RANDBETWEEN(650,800)/1000</f>
        <v>0.72499999999999998</v>
      </c>
      <c r="Z4" s="6">
        <f ca="1">(Y4-X4)*24</f>
        <v>5.3999999999999995</v>
      </c>
      <c r="AA4" s="6">
        <f ca="1">RANDBETWEEN(50,200)</f>
        <v>148</v>
      </c>
      <c r="AB4" s="67">
        <f ca="1">RANDBETWEEN(20,40)</f>
        <v>29</v>
      </c>
      <c r="AC4" s="67">
        <f ca="1">RANDBETWEEN(20,45)</f>
        <v>20</v>
      </c>
      <c r="AD4" s="68">
        <f ca="1">RANDBETWEEN(100,200)</f>
        <v>157</v>
      </c>
      <c r="AE4" s="12">
        <v>0.5</v>
      </c>
      <c r="AF4" s="5">
        <f ca="1">RANDBETWEEN(650,800)/1000</f>
        <v>0.67500000000000004</v>
      </c>
      <c r="AG4" s="6">
        <f ca="1">(AF4-AE4)*24</f>
        <v>4.2000000000000011</v>
      </c>
      <c r="AH4" s="6">
        <f ca="1">RANDBETWEEN(50,200)</f>
        <v>141</v>
      </c>
      <c r="AI4" s="67">
        <f ca="1">RANDBETWEEN(20,40)</f>
        <v>21</v>
      </c>
      <c r="AJ4" s="67">
        <f ca="1">RANDBETWEEN(20,45)</f>
        <v>29</v>
      </c>
      <c r="AK4" s="68">
        <f ca="1">RANDBETWEEN(100,200)</f>
        <v>153</v>
      </c>
      <c r="AL4" s="12">
        <v>0.5</v>
      </c>
      <c r="AM4" s="5">
        <f ca="1">RANDBETWEEN(650,800)/1000</f>
        <v>0.79200000000000004</v>
      </c>
      <c r="AN4" s="6">
        <f ca="1">(AM4-AL4)*24</f>
        <v>7.0080000000000009</v>
      </c>
      <c r="AO4" s="6">
        <f ca="1">RANDBETWEEN(50,200)</f>
        <v>175</v>
      </c>
      <c r="AP4" s="67">
        <f ca="1">RANDBETWEEN(20,40)</f>
        <v>28</v>
      </c>
      <c r="AQ4" s="67">
        <f ca="1">RANDBETWEEN(20,45)</f>
        <v>44</v>
      </c>
      <c r="AR4" s="68">
        <f ca="1">RANDBETWEEN(100,200)</f>
        <v>113</v>
      </c>
      <c r="AS4" s="12">
        <v>0.5</v>
      </c>
      <c r="AT4" s="5">
        <f ca="1">RANDBETWEEN(650,800)/1000</f>
        <v>0.72399999999999998</v>
      </c>
      <c r="AU4" s="6">
        <f ca="1">(AT4-AS4)*24</f>
        <v>5.3759999999999994</v>
      </c>
      <c r="AV4" s="6">
        <f ca="1">RANDBETWEEN(50,200)</f>
        <v>148</v>
      </c>
      <c r="AW4" s="67">
        <f ca="1">RANDBETWEEN(20,40)</f>
        <v>33</v>
      </c>
      <c r="AX4" s="67">
        <f ca="1">RANDBETWEEN(20,45)</f>
        <v>37</v>
      </c>
      <c r="AY4" s="68">
        <f ca="1">RANDBETWEEN(100,200)</f>
        <v>174</v>
      </c>
      <c r="AZ4" s="12">
        <v>0.5</v>
      </c>
      <c r="BA4" s="5">
        <f ca="1">RANDBETWEEN(650,800)/1000</f>
        <v>0.751</v>
      </c>
      <c r="BB4" s="6">
        <f ca="1">(BA4-AZ4)*24</f>
        <v>6.024</v>
      </c>
      <c r="BC4" s="6">
        <f ca="1">RANDBETWEEN(50,200)</f>
        <v>107</v>
      </c>
      <c r="BD4" s="67">
        <f ca="1">RANDBETWEEN(20,40)</f>
        <v>34</v>
      </c>
      <c r="BE4" s="67">
        <f ca="1">RANDBETWEEN(20,45)</f>
        <v>34</v>
      </c>
      <c r="BF4" s="68">
        <f ca="1">RANDBETWEEN(100,200)</f>
        <v>157</v>
      </c>
      <c r="BG4" s="9">
        <f ca="1">SUM(AU4,BB4,AN4,AG4,Z4,S4,L4,)</f>
        <v>38.472000000000001</v>
      </c>
      <c r="BH4" s="4">
        <f ca="1">BG4*I4</f>
        <v>692.49599999999998</v>
      </c>
    </row>
    <row r="5" spans="1:60" x14ac:dyDescent="0.3">
      <c r="A5" s="1">
        <v>2</v>
      </c>
      <c r="B5" s="1" t="s">
        <v>6</v>
      </c>
      <c r="C5" s="1">
        <f t="shared" ref="C5:C8" ca="1" si="0">RANDBETWEEN(12,25)</f>
        <v>18</v>
      </c>
      <c r="D5" s="2">
        <f t="shared" ref="D5:D8" ca="1" si="1">VLOOKUP($A$4,$G$4:$BH$8,53)</f>
        <v>38.472000000000001</v>
      </c>
      <c r="E5" s="2" t="str">
        <f t="shared" ref="E5:E8" ca="1" si="2">IF(D5&gt; 40, "Full Time","Part Time")</f>
        <v>Part Time</v>
      </c>
      <c r="G5" s="1">
        <v>3</v>
      </c>
      <c r="H5" s="1" t="str">
        <f t="shared" ref="H5:H8" si="3">VLOOKUP(G5,A$3:E$8,2)</f>
        <v>michelle</v>
      </c>
      <c r="I5" s="8">
        <f t="shared" ref="I5:I8" ca="1" si="4">VLOOKUP(G5,A5:E9,3)</f>
        <v>14</v>
      </c>
      <c r="J5" s="12">
        <v>0.5</v>
      </c>
      <c r="K5" s="5">
        <f t="shared" ref="K5:K8" ca="1" si="5">RANDBETWEEN(650,800)/1000</f>
        <v>0.79700000000000004</v>
      </c>
      <c r="L5" s="6">
        <f t="shared" ref="L5:L8" ca="1" si="6">(K5-J5)*24</f>
        <v>7.128000000000001</v>
      </c>
      <c r="M5" s="6">
        <f t="shared" ref="M5:M8" ca="1" si="7">RANDBETWEEN(50,200)</f>
        <v>108</v>
      </c>
      <c r="N5" s="67">
        <f t="shared" ref="N5:N8" ca="1" si="8">RANDBETWEEN(20,40)</f>
        <v>33</v>
      </c>
      <c r="O5" s="67">
        <f t="shared" ref="O5:O8" ca="1" si="9">RANDBETWEEN(20,45)</f>
        <v>43</v>
      </c>
      <c r="P5" s="68">
        <f t="shared" ref="P5:P8" ca="1" si="10">RANDBETWEEN(100,200)</f>
        <v>168</v>
      </c>
      <c r="Q5" s="12">
        <v>0.5</v>
      </c>
      <c r="R5" s="5">
        <f t="shared" ref="R5:R8" ca="1" si="11">RANDBETWEEN(650,800)/1000</f>
        <v>0.79900000000000004</v>
      </c>
      <c r="S5" s="6">
        <f t="shared" ref="S5:S8" ca="1" si="12">(R5-Q5)*24</f>
        <v>7.176000000000001</v>
      </c>
      <c r="T5" s="6">
        <f t="shared" ref="T5:T8" ca="1" si="13">RANDBETWEEN(50,200)</f>
        <v>153</v>
      </c>
      <c r="U5" s="67">
        <f t="shared" ref="U5:U8" ca="1" si="14">RANDBETWEEN(20,40)</f>
        <v>35</v>
      </c>
      <c r="V5" s="67">
        <f t="shared" ref="V5:V8" ca="1" si="15">RANDBETWEEN(20,45)</f>
        <v>21</v>
      </c>
      <c r="W5" s="68">
        <f t="shared" ref="W5:W8" ca="1" si="16">RANDBETWEEN(100,200)</f>
        <v>104</v>
      </c>
      <c r="X5" s="12">
        <v>0.5</v>
      </c>
      <c r="Y5" s="5">
        <f t="shared" ref="Y5:Y8" ca="1" si="17">RANDBETWEEN(650,800)/1000</f>
        <v>0.67500000000000004</v>
      </c>
      <c r="Z5" s="6">
        <f t="shared" ref="Z5:Z8" ca="1" si="18">(Y5-X5)*24</f>
        <v>4.2000000000000011</v>
      </c>
      <c r="AA5" s="6">
        <f t="shared" ref="AA5:AA8" ca="1" si="19">RANDBETWEEN(50,200)</f>
        <v>160</v>
      </c>
      <c r="AB5" s="67">
        <f t="shared" ref="AB5:AB8" ca="1" si="20">RANDBETWEEN(20,40)</f>
        <v>30</v>
      </c>
      <c r="AC5" s="67">
        <f t="shared" ref="AC5:AC8" ca="1" si="21">RANDBETWEEN(20,45)</f>
        <v>28</v>
      </c>
      <c r="AD5" s="68">
        <f t="shared" ref="AD5:AD8" ca="1" si="22">RANDBETWEEN(100,200)</f>
        <v>199</v>
      </c>
      <c r="AE5" s="12">
        <v>0.5</v>
      </c>
      <c r="AF5" s="5">
        <f t="shared" ref="AF5:AF8" ca="1" si="23">RANDBETWEEN(650,800)/1000</f>
        <v>0.75</v>
      </c>
      <c r="AG5" s="6">
        <f t="shared" ref="AG5:AG8" ca="1" si="24">(AF5-AE5)*24</f>
        <v>6</v>
      </c>
      <c r="AH5" s="6">
        <f t="shared" ref="AH5:AH8" ca="1" si="25">RANDBETWEEN(50,200)</f>
        <v>120</v>
      </c>
      <c r="AI5" s="67">
        <f t="shared" ref="AI5:AI8" ca="1" si="26">RANDBETWEEN(20,40)</f>
        <v>38</v>
      </c>
      <c r="AJ5" s="67">
        <f t="shared" ref="AJ5:AJ8" ca="1" si="27">RANDBETWEEN(20,45)</f>
        <v>28</v>
      </c>
      <c r="AK5" s="68">
        <f t="shared" ref="AK5:AK8" ca="1" si="28">RANDBETWEEN(100,200)</f>
        <v>178</v>
      </c>
      <c r="AL5" s="12">
        <v>0.5</v>
      </c>
      <c r="AM5" s="5">
        <f t="shared" ref="AM5:AM8" ca="1" si="29">RANDBETWEEN(650,800)/1000</f>
        <v>0.66800000000000004</v>
      </c>
      <c r="AN5" s="6">
        <f t="shared" ref="AN5:AN8" ca="1" si="30">(AM5-AL5)*24</f>
        <v>4.0320000000000009</v>
      </c>
      <c r="AO5" s="6">
        <f t="shared" ref="AO5:AO8" ca="1" si="31">RANDBETWEEN(50,200)</f>
        <v>114</v>
      </c>
      <c r="AP5" s="67">
        <f t="shared" ref="AP5:AP8" ca="1" si="32">RANDBETWEEN(20,40)</f>
        <v>33</v>
      </c>
      <c r="AQ5" s="67">
        <f t="shared" ref="AQ5:AQ8" ca="1" si="33">RANDBETWEEN(20,45)</f>
        <v>23</v>
      </c>
      <c r="AR5" s="68">
        <f t="shared" ref="AR5:AR8" ca="1" si="34">RANDBETWEEN(100,200)</f>
        <v>152</v>
      </c>
      <c r="AS5" s="12">
        <v>0.5</v>
      </c>
      <c r="AT5" s="5">
        <f t="shared" ref="AT5:AT8" ca="1" si="35">RANDBETWEEN(650,800)/1000</f>
        <v>0.78900000000000003</v>
      </c>
      <c r="AU5" s="6">
        <f t="shared" ref="AU5:AU8" ca="1" si="36">(AT5-AS5)*24</f>
        <v>6.9360000000000008</v>
      </c>
      <c r="AV5" s="6">
        <f t="shared" ref="AV5:AV8" ca="1" si="37">RANDBETWEEN(50,200)</f>
        <v>72</v>
      </c>
      <c r="AW5" s="67">
        <f t="shared" ref="AW5:AW8" ca="1" si="38">RANDBETWEEN(20,40)</f>
        <v>28</v>
      </c>
      <c r="AX5" s="67">
        <f t="shared" ref="AX5:AX8" ca="1" si="39">RANDBETWEEN(20,45)</f>
        <v>29</v>
      </c>
      <c r="AY5" s="68">
        <f t="shared" ref="AY5:AY8" ca="1" si="40">RANDBETWEEN(100,200)</f>
        <v>128</v>
      </c>
      <c r="AZ5" s="12">
        <v>0.5</v>
      </c>
      <c r="BA5" s="5">
        <f t="shared" ref="BA5:BA8" ca="1" si="41">RANDBETWEEN(650,800)/1000</f>
        <v>0.78100000000000003</v>
      </c>
      <c r="BB5" s="6">
        <f t="shared" ref="BB5:BB8" ca="1" si="42">(BA5-AZ5)*24</f>
        <v>6.7440000000000007</v>
      </c>
      <c r="BC5" s="6">
        <f t="shared" ref="BC5:BC8" ca="1" si="43">RANDBETWEEN(50,200)</f>
        <v>199</v>
      </c>
      <c r="BD5" s="67">
        <f t="shared" ref="BD5:BD8" ca="1" si="44">RANDBETWEEN(20,40)</f>
        <v>32</v>
      </c>
      <c r="BE5" s="67">
        <f t="shared" ref="BE5:BE8" ca="1" si="45">RANDBETWEEN(20,45)</f>
        <v>20</v>
      </c>
      <c r="BF5" s="68">
        <f t="shared" ref="BF5:BF8" ca="1" si="46">RANDBETWEEN(100,200)</f>
        <v>161</v>
      </c>
      <c r="BG5" s="9">
        <f ca="1">SUM(AU5,BB5,AN5,AG5,Z5,S5,L5,)</f>
        <v>42.216000000000008</v>
      </c>
      <c r="BH5" s="4">
        <f ca="1">BG5*I5</f>
        <v>591.02400000000011</v>
      </c>
    </row>
    <row r="6" spans="1:60" x14ac:dyDescent="0.3">
      <c r="A6" s="1">
        <v>3</v>
      </c>
      <c r="B6" s="1" t="s">
        <v>7</v>
      </c>
      <c r="C6" s="1">
        <f t="shared" ca="1" si="0"/>
        <v>14</v>
      </c>
      <c r="D6" s="2">
        <f t="shared" ca="1" si="1"/>
        <v>38.472000000000001</v>
      </c>
      <c r="E6" s="2" t="str">
        <f t="shared" ca="1" si="2"/>
        <v>Part Time</v>
      </c>
      <c r="G6" s="1">
        <f t="shared" ref="G6" si="47">G5+1</f>
        <v>4</v>
      </c>
      <c r="H6" s="1" t="str">
        <f t="shared" si="3"/>
        <v>francis</v>
      </c>
      <c r="I6" s="8">
        <f t="shared" ca="1" si="4"/>
        <v>14</v>
      </c>
      <c r="J6" s="12">
        <v>0.5</v>
      </c>
      <c r="K6" s="5">
        <f t="shared" ca="1" si="5"/>
        <v>0.73599999999999999</v>
      </c>
      <c r="L6" s="6">
        <f t="shared" ca="1" si="6"/>
        <v>5.6639999999999997</v>
      </c>
      <c r="M6" s="6">
        <f t="shared" ca="1" si="7"/>
        <v>76</v>
      </c>
      <c r="N6" s="67">
        <f t="shared" ca="1" si="8"/>
        <v>35</v>
      </c>
      <c r="O6" s="67">
        <f t="shared" ca="1" si="9"/>
        <v>30</v>
      </c>
      <c r="P6" s="68">
        <f t="shared" ca="1" si="10"/>
        <v>150</v>
      </c>
      <c r="Q6" s="12">
        <v>0.5</v>
      </c>
      <c r="R6" s="5">
        <f t="shared" ca="1" si="11"/>
        <v>0.68600000000000005</v>
      </c>
      <c r="S6" s="6">
        <f t="shared" ca="1" si="12"/>
        <v>4.4640000000000013</v>
      </c>
      <c r="T6" s="6">
        <f t="shared" ca="1" si="13"/>
        <v>60</v>
      </c>
      <c r="U6" s="67">
        <f t="shared" ca="1" si="14"/>
        <v>26</v>
      </c>
      <c r="V6" s="67">
        <f t="shared" ca="1" si="15"/>
        <v>31</v>
      </c>
      <c r="W6" s="68">
        <f t="shared" ca="1" si="16"/>
        <v>176</v>
      </c>
      <c r="X6" s="12">
        <v>0.5</v>
      </c>
      <c r="Y6" s="5">
        <f t="shared" ca="1" si="17"/>
        <v>0.78100000000000003</v>
      </c>
      <c r="Z6" s="6">
        <f t="shared" ca="1" si="18"/>
        <v>6.7440000000000007</v>
      </c>
      <c r="AA6" s="6">
        <f t="shared" ca="1" si="19"/>
        <v>153</v>
      </c>
      <c r="AB6" s="67">
        <f t="shared" ca="1" si="20"/>
        <v>22</v>
      </c>
      <c r="AC6" s="67">
        <f t="shared" ca="1" si="21"/>
        <v>28</v>
      </c>
      <c r="AD6" s="68">
        <f t="shared" ca="1" si="22"/>
        <v>104</v>
      </c>
      <c r="AE6" s="12">
        <v>0.5</v>
      </c>
      <c r="AF6" s="5">
        <f t="shared" ca="1" si="23"/>
        <v>0.72899999999999998</v>
      </c>
      <c r="AG6" s="6">
        <f t="shared" ca="1" si="24"/>
        <v>5.4959999999999996</v>
      </c>
      <c r="AH6" s="6">
        <f t="shared" ca="1" si="25"/>
        <v>145</v>
      </c>
      <c r="AI6" s="67">
        <f t="shared" ca="1" si="26"/>
        <v>26</v>
      </c>
      <c r="AJ6" s="67">
        <f t="shared" ca="1" si="27"/>
        <v>36</v>
      </c>
      <c r="AK6" s="68">
        <f t="shared" ca="1" si="28"/>
        <v>175</v>
      </c>
      <c r="AL6" s="12">
        <v>0.5</v>
      </c>
      <c r="AM6" s="5">
        <f t="shared" ca="1" si="29"/>
        <v>0.67200000000000004</v>
      </c>
      <c r="AN6" s="6">
        <f t="shared" ca="1" si="30"/>
        <v>4.128000000000001</v>
      </c>
      <c r="AO6" s="6">
        <f t="shared" ca="1" si="31"/>
        <v>175</v>
      </c>
      <c r="AP6" s="67">
        <f t="shared" ca="1" si="32"/>
        <v>31</v>
      </c>
      <c r="AQ6" s="67">
        <f t="shared" ca="1" si="33"/>
        <v>39</v>
      </c>
      <c r="AR6" s="68">
        <f t="shared" ca="1" si="34"/>
        <v>128</v>
      </c>
      <c r="AS6" s="12">
        <v>0.5</v>
      </c>
      <c r="AT6" s="5">
        <f t="shared" ca="1" si="35"/>
        <v>0.71099999999999997</v>
      </c>
      <c r="AU6" s="6">
        <f t="shared" ca="1" si="36"/>
        <v>5.0639999999999992</v>
      </c>
      <c r="AV6" s="6">
        <f t="shared" ca="1" si="37"/>
        <v>178</v>
      </c>
      <c r="AW6" s="67">
        <f t="shared" ca="1" si="38"/>
        <v>32</v>
      </c>
      <c r="AX6" s="67">
        <f t="shared" ca="1" si="39"/>
        <v>45</v>
      </c>
      <c r="AY6" s="68">
        <f t="shared" ca="1" si="40"/>
        <v>172</v>
      </c>
      <c r="AZ6" s="12">
        <v>0.5</v>
      </c>
      <c r="BA6" s="5">
        <f t="shared" ca="1" si="41"/>
        <v>0.71</v>
      </c>
      <c r="BB6" s="6">
        <f t="shared" ca="1" si="42"/>
        <v>5.0399999999999991</v>
      </c>
      <c r="BC6" s="6">
        <f t="shared" ca="1" si="43"/>
        <v>177</v>
      </c>
      <c r="BD6" s="67">
        <f t="shared" ca="1" si="44"/>
        <v>28</v>
      </c>
      <c r="BE6" s="67">
        <f t="shared" ca="1" si="45"/>
        <v>26</v>
      </c>
      <c r="BF6" s="68">
        <f t="shared" ca="1" si="46"/>
        <v>196</v>
      </c>
      <c r="BG6" s="9">
        <f ca="1">SUM(AU6,BB6,AN6,AG6,Z6,S6,L6,)</f>
        <v>36.6</v>
      </c>
      <c r="BH6" s="4">
        <f ca="1">BG6*I6</f>
        <v>512.4</v>
      </c>
    </row>
    <row r="7" spans="1:60" x14ac:dyDescent="0.3">
      <c r="A7" s="1">
        <v>4</v>
      </c>
      <c r="B7" s="1" t="s">
        <v>8</v>
      </c>
      <c r="C7" s="1">
        <f t="shared" ca="1" si="0"/>
        <v>14</v>
      </c>
      <c r="D7" s="2">
        <f t="shared" ca="1" si="1"/>
        <v>38.472000000000001</v>
      </c>
      <c r="E7" s="2" t="str">
        <f t="shared" ca="1" si="2"/>
        <v>Part Time</v>
      </c>
      <c r="G7" s="1">
        <v>2</v>
      </c>
      <c r="H7" s="1" t="str">
        <f t="shared" si="3"/>
        <v>jack</v>
      </c>
      <c r="I7" s="8">
        <f ca="1">VLOOKUP(G7,$A$3:$E$8,3)</f>
        <v>18</v>
      </c>
      <c r="J7" s="12">
        <v>0.5</v>
      </c>
      <c r="K7" s="5">
        <f t="shared" ca="1" si="5"/>
        <v>0.68300000000000005</v>
      </c>
      <c r="L7" s="6">
        <f t="shared" ca="1" si="6"/>
        <v>4.3920000000000012</v>
      </c>
      <c r="M7" s="6">
        <f t="shared" ca="1" si="7"/>
        <v>175</v>
      </c>
      <c r="N7" s="67">
        <f t="shared" ca="1" si="8"/>
        <v>29</v>
      </c>
      <c r="O7" s="67">
        <f t="shared" ca="1" si="9"/>
        <v>44</v>
      </c>
      <c r="P7" s="68">
        <f t="shared" ca="1" si="10"/>
        <v>137</v>
      </c>
      <c r="Q7" s="12">
        <v>0.5</v>
      </c>
      <c r="R7" s="5">
        <f t="shared" ca="1" si="11"/>
        <v>0.69099999999999995</v>
      </c>
      <c r="S7" s="6">
        <f t="shared" ca="1" si="12"/>
        <v>4.5839999999999987</v>
      </c>
      <c r="T7" s="6">
        <f t="shared" ca="1" si="13"/>
        <v>143</v>
      </c>
      <c r="U7" s="67">
        <f t="shared" ca="1" si="14"/>
        <v>20</v>
      </c>
      <c r="V7" s="67">
        <f t="shared" ca="1" si="15"/>
        <v>21</v>
      </c>
      <c r="W7" s="68">
        <f t="shared" ca="1" si="16"/>
        <v>113</v>
      </c>
      <c r="X7" s="12">
        <v>0.5</v>
      </c>
      <c r="Y7" s="5">
        <f t="shared" ca="1" si="17"/>
        <v>0.75</v>
      </c>
      <c r="Z7" s="6">
        <f t="shared" ca="1" si="18"/>
        <v>6</v>
      </c>
      <c r="AA7" s="6">
        <f t="shared" ca="1" si="19"/>
        <v>88</v>
      </c>
      <c r="AB7" s="67">
        <f t="shared" ca="1" si="20"/>
        <v>38</v>
      </c>
      <c r="AC7" s="67">
        <f t="shared" ca="1" si="21"/>
        <v>25</v>
      </c>
      <c r="AD7" s="68">
        <f t="shared" ca="1" si="22"/>
        <v>106</v>
      </c>
      <c r="AE7" s="12">
        <v>0.5</v>
      </c>
      <c r="AF7" s="5">
        <f t="shared" ca="1" si="23"/>
        <v>0.68700000000000006</v>
      </c>
      <c r="AG7" s="6">
        <f t="shared" ca="1" si="24"/>
        <v>4.4880000000000013</v>
      </c>
      <c r="AH7" s="6">
        <f t="shared" ca="1" si="25"/>
        <v>130</v>
      </c>
      <c r="AI7" s="67">
        <f t="shared" ca="1" si="26"/>
        <v>29</v>
      </c>
      <c r="AJ7" s="67">
        <f t="shared" ca="1" si="27"/>
        <v>35</v>
      </c>
      <c r="AK7" s="68">
        <f t="shared" ca="1" si="28"/>
        <v>184</v>
      </c>
      <c r="AL7" s="12">
        <v>0.5</v>
      </c>
      <c r="AM7" s="5">
        <f t="shared" ca="1" si="29"/>
        <v>0.68500000000000005</v>
      </c>
      <c r="AN7" s="6">
        <f t="shared" ca="1" si="30"/>
        <v>4.4400000000000013</v>
      </c>
      <c r="AO7" s="6">
        <f t="shared" ca="1" si="31"/>
        <v>144</v>
      </c>
      <c r="AP7" s="67">
        <f t="shared" ca="1" si="32"/>
        <v>25</v>
      </c>
      <c r="AQ7" s="67">
        <f t="shared" ca="1" si="33"/>
        <v>43</v>
      </c>
      <c r="AR7" s="68">
        <f t="shared" ca="1" si="34"/>
        <v>180</v>
      </c>
      <c r="AS7" s="12">
        <v>0.5</v>
      </c>
      <c r="AT7" s="5">
        <f t="shared" ca="1" si="35"/>
        <v>0.70499999999999996</v>
      </c>
      <c r="AU7" s="6">
        <f t="shared" ca="1" si="36"/>
        <v>4.919999999999999</v>
      </c>
      <c r="AV7" s="6">
        <f t="shared" ca="1" si="37"/>
        <v>132</v>
      </c>
      <c r="AW7" s="67">
        <f t="shared" ca="1" si="38"/>
        <v>33</v>
      </c>
      <c r="AX7" s="67">
        <f t="shared" ca="1" si="39"/>
        <v>28</v>
      </c>
      <c r="AY7" s="68">
        <f t="shared" ca="1" si="40"/>
        <v>187</v>
      </c>
      <c r="AZ7" s="12">
        <v>0.5</v>
      </c>
      <c r="BA7" s="5">
        <f t="shared" ca="1" si="41"/>
        <v>0.69599999999999995</v>
      </c>
      <c r="BB7" s="6">
        <f t="shared" ca="1" si="42"/>
        <v>4.7039999999999988</v>
      </c>
      <c r="BC7" s="6">
        <f t="shared" ca="1" si="43"/>
        <v>131</v>
      </c>
      <c r="BD7" s="67">
        <f t="shared" ca="1" si="44"/>
        <v>27</v>
      </c>
      <c r="BE7" s="67">
        <f t="shared" ca="1" si="45"/>
        <v>45</v>
      </c>
      <c r="BF7" s="68">
        <f t="shared" ca="1" si="46"/>
        <v>146</v>
      </c>
      <c r="BG7" s="9">
        <f ca="1">SUM(AU7,BB7,AN7,AG7,Z7,S7,L7,)</f>
        <v>33.527999999999999</v>
      </c>
      <c r="BH7" s="4">
        <f ca="1">BG7*I7</f>
        <v>603.50400000000002</v>
      </c>
    </row>
    <row r="8" spans="1:60" x14ac:dyDescent="0.3">
      <c r="A8" s="1">
        <v>5</v>
      </c>
      <c r="B8" s="1" t="s">
        <v>9</v>
      </c>
      <c r="C8" s="1">
        <f t="shared" ca="1" si="0"/>
        <v>19</v>
      </c>
      <c r="D8" s="2">
        <f t="shared" ca="1" si="1"/>
        <v>38.472000000000001</v>
      </c>
      <c r="E8" s="2" t="str">
        <f t="shared" ca="1" si="2"/>
        <v>Part Time</v>
      </c>
      <c r="G8" s="1">
        <v>5</v>
      </c>
      <c r="H8" s="1" t="str">
        <f t="shared" si="3"/>
        <v>adrianna</v>
      </c>
      <c r="I8" s="8">
        <f t="shared" ca="1" si="4"/>
        <v>19</v>
      </c>
      <c r="J8" s="12">
        <v>0.5</v>
      </c>
      <c r="K8" s="5">
        <f t="shared" ca="1" si="5"/>
        <v>0.70499999999999996</v>
      </c>
      <c r="L8" s="6">
        <f t="shared" ca="1" si="6"/>
        <v>4.919999999999999</v>
      </c>
      <c r="M8" s="6">
        <f t="shared" ca="1" si="7"/>
        <v>61</v>
      </c>
      <c r="N8" s="67">
        <f t="shared" ca="1" si="8"/>
        <v>29</v>
      </c>
      <c r="O8" s="67">
        <f t="shared" ca="1" si="9"/>
        <v>27</v>
      </c>
      <c r="P8" s="68">
        <f t="shared" ca="1" si="10"/>
        <v>148</v>
      </c>
      <c r="Q8" s="12">
        <v>0.5</v>
      </c>
      <c r="R8" s="5">
        <f t="shared" ca="1" si="11"/>
        <v>0.78200000000000003</v>
      </c>
      <c r="S8" s="6">
        <f t="shared" ca="1" si="12"/>
        <v>6.7680000000000007</v>
      </c>
      <c r="T8" s="6">
        <f t="shared" ca="1" si="13"/>
        <v>134</v>
      </c>
      <c r="U8" s="67">
        <f t="shared" ca="1" si="14"/>
        <v>27</v>
      </c>
      <c r="V8" s="67">
        <f t="shared" ca="1" si="15"/>
        <v>38</v>
      </c>
      <c r="W8" s="68">
        <f t="shared" ca="1" si="16"/>
        <v>184</v>
      </c>
      <c r="X8" s="12">
        <v>0.5</v>
      </c>
      <c r="Y8" s="5">
        <f t="shared" ca="1" si="17"/>
        <v>0.67400000000000004</v>
      </c>
      <c r="Z8" s="6">
        <f t="shared" ca="1" si="18"/>
        <v>4.176000000000001</v>
      </c>
      <c r="AA8" s="6">
        <f t="shared" ca="1" si="19"/>
        <v>199</v>
      </c>
      <c r="AB8" s="67">
        <f t="shared" ca="1" si="20"/>
        <v>38</v>
      </c>
      <c r="AC8" s="67">
        <f t="shared" ca="1" si="21"/>
        <v>41</v>
      </c>
      <c r="AD8" s="68">
        <f t="shared" ca="1" si="22"/>
        <v>165</v>
      </c>
      <c r="AE8" s="12">
        <v>0.5</v>
      </c>
      <c r="AF8" s="5">
        <f t="shared" ca="1" si="23"/>
        <v>0.77100000000000002</v>
      </c>
      <c r="AG8" s="6">
        <f t="shared" ca="1" si="24"/>
        <v>6.5040000000000004</v>
      </c>
      <c r="AH8" s="6">
        <f t="shared" ca="1" si="25"/>
        <v>132</v>
      </c>
      <c r="AI8" s="67">
        <f t="shared" ca="1" si="26"/>
        <v>39</v>
      </c>
      <c r="AJ8" s="67">
        <f t="shared" ca="1" si="27"/>
        <v>45</v>
      </c>
      <c r="AK8" s="68">
        <f t="shared" ca="1" si="28"/>
        <v>192</v>
      </c>
      <c r="AL8" s="12">
        <v>0.5</v>
      </c>
      <c r="AM8" s="5">
        <f t="shared" ca="1" si="29"/>
        <v>0.77</v>
      </c>
      <c r="AN8" s="6">
        <f t="shared" ca="1" si="30"/>
        <v>6.48</v>
      </c>
      <c r="AO8" s="6">
        <f t="shared" ca="1" si="31"/>
        <v>100</v>
      </c>
      <c r="AP8" s="67">
        <f t="shared" ca="1" si="32"/>
        <v>21</v>
      </c>
      <c r="AQ8" s="67">
        <f t="shared" ca="1" si="33"/>
        <v>28</v>
      </c>
      <c r="AR8" s="68">
        <f t="shared" ca="1" si="34"/>
        <v>200</v>
      </c>
      <c r="AS8" s="12">
        <v>0.5</v>
      </c>
      <c r="AT8" s="5">
        <f t="shared" ca="1" si="35"/>
        <v>0.78300000000000003</v>
      </c>
      <c r="AU8" s="6">
        <f t="shared" ca="1" si="36"/>
        <v>6.7920000000000007</v>
      </c>
      <c r="AV8" s="6">
        <f t="shared" ca="1" si="37"/>
        <v>144</v>
      </c>
      <c r="AW8" s="67">
        <f t="shared" ca="1" si="38"/>
        <v>27</v>
      </c>
      <c r="AX8" s="67">
        <f t="shared" ca="1" si="39"/>
        <v>34</v>
      </c>
      <c r="AY8" s="68">
        <f t="shared" ca="1" si="40"/>
        <v>184</v>
      </c>
      <c r="AZ8" s="12">
        <v>0.5</v>
      </c>
      <c r="BA8" s="5">
        <f t="shared" ca="1" si="41"/>
        <v>0.73499999999999999</v>
      </c>
      <c r="BB8" s="6">
        <f t="shared" ca="1" si="42"/>
        <v>5.64</v>
      </c>
      <c r="BC8" s="6">
        <f t="shared" ca="1" si="43"/>
        <v>71</v>
      </c>
      <c r="BD8" s="67">
        <f t="shared" ca="1" si="44"/>
        <v>30</v>
      </c>
      <c r="BE8" s="67">
        <f t="shared" ca="1" si="45"/>
        <v>42</v>
      </c>
      <c r="BF8" s="68">
        <f t="shared" ca="1" si="46"/>
        <v>127</v>
      </c>
      <c r="BG8" s="9">
        <f ca="1">SUM(AU8,BB8,AN8,AG8,Z8,S8,L8,)</f>
        <v>41.28</v>
      </c>
      <c r="BH8" s="4">
        <f ca="1">BG8*I8</f>
        <v>784.32</v>
      </c>
    </row>
    <row r="9" spans="1:60" x14ac:dyDescent="0.3">
      <c r="G9" s="49" t="s">
        <v>24</v>
      </c>
      <c r="H9" s="49"/>
      <c r="I9" s="50"/>
      <c r="J9" s="51"/>
      <c r="K9" s="49"/>
      <c r="L9" s="7">
        <f ca="1">SUM(L4:L8)</f>
        <v>27.336000000000002</v>
      </c>
      <c r="M9" s="54"/>
      <c r="N9" s="55"/>
      <c r="O9" s="55"/>
      <c r="P9" s="56"/>
      <c r="Q9" s="51"/>
      <c r="R9" s="49"/>
      <c r="S9" s="7">
        <f ca="1">SUM(S4:S8)</f>
        <v>28.224000000000004</v>
      </c>
      <c r="T9" s="54"/>
      <c r="U9" s="55"/>
      <c r="V9" s="55"/>
      <c r="W9" s="56"/>
      <c r="X9" s="39"/>
      <c r="Y9" s="40"/>
      <c r="Z9" s="1">
        <v>26.880000000000006</v>
      </c>
      <c r="AA9" s="54"/>
      <c r="AB9" s="55"/>
      <c r="AC9" s="55"/>
      <c r="AD9" s="56"/>
      <c r="AE9" s="39"/>
      <c r="AF9" s="40"/>
      <c r="AG9" s="7">
        <f ca="1">SUM(AG4:AG8)</f>
        <v>26.688000000000006</v>
      </c>
      <c r="AH9" s="54"/>
      <c r="AI9" s="55"/>
      <c r="AJ9" s="55"/>
      <c r="AK9" s="56"/>
      <c r="AL9" s="39"/>
      <c r="AM9" s="40"/>
      <c r="AN9" s="7">
        <f ca="1">SUM(AN4:AN8)</f>
        <v>26.088000000000005</v>
      </c>
      <c r="AO9" s="54"/>
      <c r="AP9" s="55"/>
      <c r="AQ9" s="55"/>
      <c r="AR9" s="56"/>
      <c r="AS9" s="39"/>
      <c r="AT9" s="40"/>
      <c r="AU9" s="7">
        <f ca="1">SUM(AU4:AU8)</f>
        <v>29.088000000000001</v>
      </c>
      <c r="AV9" s="54"/>
      <c r="AW9" s="55"/>
      <c r="AX9" s="55"/>
      <c r="AY9" s="56"/>
      <c r="AZ9" s="39"/>
      <c r="BA9" s="40"/>
      <c r="BB9" s="7">
        <f ca="1">SUM(BB4:BB8)</f>
        <v>28.152000000000001</v>
      </c>
      <c r="BC9" s="54"/>
      <c r="BD9" s="55"/>
      <c r="BE9" s="55"/>
      <c r="BF9" s="56"/>
      <c r="BG9" s="40">
        <f ca="1">SUM(BG4:BG8)</f>
        <v>192.096</v>
      </c>
      <c r="BH9" s="47">
        <f ca="1">SUM(BH4:BH8)</f>
        <v>3183.7440000000001</v>
      </c>
    </row>
    <row r="10" spans="1:60" ht="15" thickBot="1" x14ac:dyDescent="0.35">
      <c r="G10" s="49" t="s">
        <v>25</v>
      </c>
      <c r="H10" s="49"/>
      <c r="I10" s="50"/>
      <c r="J10" s="52"/>
      <c r="K10" s="53"/>
      <c r="L10" s="13">
        <f ca="1">$I$4*L4+$I$5*L5+$I$6*L6+$I$7*L7+$I$8*L8</f>
        <v>445.8</v>
      </c>
      <c r="M10" s="57"/>
      <c r="N10" s="58"/>
      <c r="O10" s="58"/>
      <c r="P10" s="59"/>
      <c r="Q10" s="52"/>
      <c r="R10" s="53"/>
      <c r="S10" s="13">
        <f ca="1">$I$4*S4+$I$5*S5+$I$6*S6+$I$7*S7+$I$8*S8</f>
        <v>468.24</v>
      </c>
      <c r="T10" s="57"/>
      <c r="U10" s="58"/>
      <c r="V10" s="58"/>
      <c r="W10" s="59"/>
      <c r="X10" s="41"/>
      <c r="Y10" s="42"/>
      <c r="Z10" s="13">
        <f ca="1">$I$4*Z4+$I$5*Z5+$I$6*Z6+$I$7*Z7+$I$8*Z8</f>
        <v>437.76</v>
      </c>
      <c r="AA10" s="57"/>
      <c r="AB10" s="58"/>
      <c r="AC10" s="58"/>
      <c r="AD10" s="59"/>
      <c r="AE10" s="41"/>
      <c r="AF10" s="42"/>
      <c r="AG10" s="13">
        <f ca="1">$I$4*AG4+$I$5*AG5+$I$6*AG6+$I$7*AG7+$I$8*AG8</f>
        <v>440.90400000000005</v>
      </c>
      <c r="AH10" s="57"/>
      <c r="AI10" s="58"/>
      <c r="AJ10" s="58"/>
      <c r="AK10" s="59"/>
      <c r="AL10" s="41"/>
      <c r="AM10" s="42"/>
      <c r="AN10" s="13">
        <f ca="1">$I$4*AN4+$I$5*AN5+$I$6*AN6+$I$7*AN7+$I$8*AN8</f>
        <v>443.42400000000009</v>
      </c>
      <c r="AO10" s="57"/>
      <c r="AP10" s="58"/>
      <c r="AQ10" s="58"/>
      <c r="AR10" s="59"/>
      <c r="AS10" s="41"/>
      <c r="AT10" s="42"/>
      <c r="AU10" s="13">
        <f ca="1">$I$4*AU4+$I$5*AU5+$I$6*AU6+$I$7*AU7+$I$8*AU8</f>
        <v>482.37600000000003</v>
      </c>
      <c r="AV10" s="57"/>
      <c r="AW10" s="58"/>
      <c r="AX10" s="58"/>
      <c r="AY10" s="59"/>
      <c r="AZ10" s="41"/>
      <c r="BA10" s="42"/>
      <c r="BB10" s="13">
        <f ca="1">$I$4*BB4+$I$5*BB5+$I$6*BB6+$I$7*BB7+$I$8*BB8</f>
        <v>465.24</v>
      </c>
      <c r="BC10" s="57"/>
      <c r="BD10" s="58"/>
      <c r="BE10" s="58"/>
      <c r="BF10" s="59"/>
      <c r="BG10" s="46"/>
      <c r="BH10" s="48"/>
    </row>
    <row r="13" spans="1:60" ht="15" thickBot="1" x14ac:dyDescent="0.35"/>
    <row r="14" spans="1:60" ht="15" thickBot="1" x14ac:dyDescent="0.35">
      <c r="AB14" s="23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19"/>
    </row>
    <row r="15" spans="1:60" ht="15" thickBot="1" x14ac:dyDescent="0.35">
      <c r="G15" s="43">
        <f>G4</f>
        <v>1</v>
      </c>
      <c r="H15" s="44"/>
      <c r="I15" s="44"/>
      <c r="J15" s="44"/>
      <c r="K15" s="44"/>
      <c r="L15" s="44"/>
      <c r="M15" s="44"/>
      <c r="N15" s="45"/>
      <c r="P15" s="43">
        <f>G7</f>
        <v>2</v>
      </c>
      <c r="Q15" s="44"/>
      <c r="R15" s="44"/>
      <c r="S15" s="44"/>
      <c r="T15" s="44"/>
      <c r="U15" s="44"/>
      <c r="V15" s="44"/>
      <c r="W15" s="45"/>
      <c r="AB15" s="21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65"/>
    </row>
    <row r="16" spans="1:60" ht="15" thickBot="1" x14ac:dyDescent="0.35">
      <c r="G16" s="10"/>
      <c r="H16" s="1" t="s">
        <v>13</v>
      </c>
      <c r="I16" s="1" t="s">
        <v>14</v>
      </c>
      <c r="J16" s="1" t="s">
        <v>15</v>
      </c>
      <c r="K16" s="1" t="s">
        <v>26</v>
      </c>
      <c r="L16" s="1" t="s">
        <v>28</v>
      </c>
      <c r="M16" s="1" t="s">
        <v>29</v>
      </c>
      <c r="N16" s="11" t="s">
        <v>30</v>
      </c>
      <c r="P16" s="10"/>
      <c r="Q16" s="1" t="s">
        <v>13</v>
      </c>
      <c r="R16" s="1" t="s">
        <v>14</v>
      </c>
      <c r="S16" s="1" t="s">
        <v>15</v>
      </c>
      <c r="T16" s="1" t="s">
        <v>26</v>
      </c>
      <c r="U16" s="1" t="s">
        <v>28</v>
      </c>
      <c r="V16" s="1" t="s">
        <v>29</v>
      </c>
      <c r="W16" s="11" t="s">
        <v>30</v>
      </c>
      <c r="AB16" s="21"/>
      <c r="AC16" s="61" t="s">
        <v>38</v>
      </c>
      <c r="AD16" s="62"/>
      <c r="AE16" s="62"/>
      <c r="AF16" s="62"/>
      <c r="AG16" s="62"/>
      <c r="AH16" s="62"/>
      <c r="AI16" s="62"/>
      <c r="AJ16" s="62"/>
      <c r="AK16" s="63"/>
      <c r="AL16" s="20"/>
      <c r="AM16" s="65"/>
    </row>
    <row r="17" spans="7:39" x14ac:dyDescent="0.3">
      <c r="G17" s="10" t="s">
        <v>31</v>
      </c>
      <c r="H17" s="18">
        <f>J4</f>
        <v>0.5</v>
      </c>
      <c r="I17" s="18">
        <f ca="1">K4</f>
        <v>0.71799999999999997</v>
      </c>
      <c r="J17" s="1">
        <f ca="1">L4</f>
        <v>5.2319999999999993</v>
      </c>
      <c r="K17" s="1">
        <f ca="1">M4</f>
        <v>52</v>
      </c>
      <c r="L17" s="32">
        <f ca="1">IF((K17*AD31)&gt;N4,N4,(K17*AD31))</f>
        <v>26</v>
      </c>
      <c r="M17" s="32">
        <f ca="1">IF(O4&gt;AD29,AD29,O4)</f>
        <v>30</v>
      </c>
      <c r="N17" s="36">
        <f ca="1">IF(P4&gt;AD30,AD30,P4)</f>
        <v>136</v>
      </c>
      <c r="P17" s="10" t="s">
        <v>31</v>
      </c>
      <c r="Q17" s="18">
        <f t="shared" ref="Q17:W17" si="48">J7</f>
        <v>0.5</v>
      </c>
      <c r="R17" s="18">
        <f t="shared" ca="1" si="48"/>
        <v>0.68300000000000005</v>
      </c>
      <c r="S17" s="1">
        <f t="shared" ca="1" si="48"/>
        <v>4.3920000000000012</v>
      </c>
      <c r="T17" s="1">
        <f t="shared" ca="1" si="48"/>
        <v>175</v>
      </c>
      <c r="U17" s="32">
        <f ca="1">IF((T17*AD31)&gt;N7,N7,(T17*AD31))</f>
        <v>29</v>
      </c>
      <c r="V17" s="32">
        <f ca="1">IF(O7&gt;AD29,AD29,O7)</f>
        <v>30</v>
      </c>
      <c r="W17" s="36">
        <f ca="1">IF(P7&gt;AD30,AD30,P7)</f>
        <v>137</v>
      </c>
      <c r="AB17" s="21"/>
      <c r="AC17" s="34" t="s">
        <v>45</v>
      </c>
      <c r="AD17" s="35" t="s">
        <v>39</v>
      </c>
      <c r="AE17" s="35" t="s">
        <v>44</v>
      </c>
      <c r="AF17" s="35" t="s">
        <v>26</v>
      </c>
      <c r="AG17" s="35" t="s">
        <v>28</v>
      </c>
      <c r="AH17" s="35" t="s">
        <v>29</v>
      </c>
      <c r="AI17" s="28" t="s">
        <v>30</v>
      </c>
      <c r="AJ17" s="20"/>
      <c r="AK17" s="28" t="s">
        <v>43</v>
      </c>
      <c r="AL17" s="20"/>
      <c r="AM17" s="65"/>
    </row>
    <row r="18" spans="7:39" x14ac:dyDescent="0.3">
      <c r="G18" s="10" t="s">
        <v>32</v>
      </c>
      <c r="H18" s="18">
        <f>Q4</f>
        <v>0.5</v>
      </c>
      <c r="I18" s="18">
        <f ca="1">R4</f>
        <v>0.71799999999999997</v>
      </c>
      <c r="J18" s="1">
        <f ca="1">S4</f>
        <v>5.2319999999999993</v>
      </c>
      <c r="K18" s="1">
        <f ca="1">T4</f>
        <v>111</v>
      </c>
      <c r="L18" s="32">
        <f ca="1">IF((K18*AD31)&gt;U4,U4,(K18*AD31))</f>
        <v>39</v>
      </c>
      <c r="M18" s="32">
        <f ca="1">IF(V4&gt;AD29,AD29,V4)</f>
        <v>30</v>
      </c>
      <c r="N18" s="36">
        <f ca="1">IF(W4&gt;AD30,AD30,W4)</f>
        <v>124</v>
      </c>
      <c r="P18" s="10" t="s">
        <v>32</v>
      </c>
      <c r="Q18" s="18">
        <f t="shared" ref="Q18:Q23" si="49">Q17</f>
        <v>0.5</v>
      </c>
      <c r="R18" s="18">
        <f t="shared" ref="R18:W18" ca="1" si="50">R7</f>
        <v>0.69099999999999995</v>
      </c>
      <c r="S18" s="1">
        <f t="shared" ca="1" si="50"/>
        <v>4.5839999999999987</v>
      </c>
      <c r="T18" s="1">
        <f t="shared" ca="1" si="50"/>
        <v>143</v>
      </c>
      <c r="U18" s="32">
        <f ca="1">IF((T18*AD31)&gt;U8,U8,(T18*AD31))</f>
        <v>27</v>
      </c>
      <c r="V18" s="32">
        <f ca="1">IF(V7&gt;$AD$29,$AD$29,V7)</f>
        <v>21</v>
      </c>
      <c r="W18" s="36">
        <f ca="1">IF(W7&gt;$AD$30,$AD$30,W7)</f>
        <v>113</v>
      </c>
      <c r="AB18" s="21"/>
      <c r="AC18" s="10" t="s">
        <v>31</v>
      </c>
      <c r="AD18" s="29">
        <f ca="1">SUM(J17,J28,J39,S17,S28)</f>
        <v>27.336000000000002</v>
      </c>
      <c r="AE18" s="31">
        <f ca="1">L10</f>
        <v>445.8</v>
      </c>
      <c r="AF18" s="29">
        <f ca="1">SUM(K17,K28,K39,T17,T28)</f>
        <v>472</v>
      </c>
      <c r="AG18" s="32">
        <f ca="1">SUM(L17,L28,L39,U17,U28)</f>
        <v>152</v>
      </c>
      <c r="AH18" s="32">
        <f t="shared" ref="AH18:AI24" ca="1" si="51">SUM(M17,M28,M39,V17,V28)</f>
        <v>147</v>
      </c>
      <c r="AI18" s="32">
        <f t="shared" ca="1" si="51"/>
        <v>721</v>
      </c>
      <c r="AJ18" s="20"/>
      <c r="AK18" s="36">
        <f ca="1">SUM(AE18,AG18,AH18,AI18)</f>
        <v>1465.8</v>
      </c>
      <c r="AL18" s="20"/>
      <c r="AM18" s="65"/>
    </row>
    <row r="19" spans="7:39" x14ac:dyDescent="0.3">
      <c r="G19" s="10" t="s">
        <v>33</v>
      </c>
      <c r="H19" s="18">
        <f>X4</f>
        <v>0.5</v>
      </c>
      <c r="I19" s="18">
        <f ca="1">Y4</f>
        <v>0.72499999999999998</v>
      </c>
      <c r="J19" s="1">
        <f ca="1">Z4</f>
        <v>5.3999999999999995</v>
      </c>
      <c r="K19" s="1">
        <f ca="1">AA4</f>
        <v>148</v>
      </c>
      <c r="L19" s="32">
        <f ca="1">IF((K19*AD31)&gt;AB4,AB4,(K19*AD31))</f>
        <v>29</v>
      </c>
      <c r="M19" s="32">
        <f ca="1">IF(AC4&gt;AD29,AD29,AC4)</f>
        <v>20</v>
      </c>
      <c r="N19" s="36">
        <f ca="1">IF(AD4&gt;AD30,AD30,AD4)</f>
        <v>150</v>
      </c>
      <c r="P19" s="10" t="s">
        <v>33</v>
      </c>
      <c r="Q19" s="18">
        <f t="shared" si="49"/>
        <v>0.5</v>
      </c>
      <c r="R19" s="18">
        <f t="shared" ref="R19:W19" ca="1" si="52">Y7</f>
        <v>0.75</v>
      </c>
      <c r="S19" s="1">
        <f t="shared" ca="1" si="52"/>
        <v>6</v>
      </c>
      <c r="T19" s="1">
        <f t="shared" ca="1" si="52"/>
        <v>88</v>
      </c>
      <c r="U19" s="32">
        <f ca="1">IF((T19*AD31)&gt;AB7,AB7,(T19*AD31))</f>
        <v>38</v>
      </c>
      <c r="V19" s="32">
        <f ca="1">IF(AC7&gt;$AD$29,$AD$29,AC7)</f>
        <v>25</v>
      </c>
      <c r="W19" s="36">
        <f ca="1">IF(AD7&gt;$AD$30,$AD$30,AD7)</f>
        <v>106</v>
      </c>
      <c r="AB19" s="21"/>
      <c r="AC19" s="10" t="s">
        <v>32</v>
      </c>
      <c r="AD19" s="29">
        <f t="shared" ref="AD19:AD24" ca="1" si="53">SUM(J18,J29,J40,S18,S29)</f>
        <v>28.224000000000004</v>
      </c>
      <c r="AE19" s="4">
        <f ca="1">S10</f>
        <v>468.24</v>
      </c>
      <c r="AF19" s="29">
        <f t="shared" ref="AF19:AF24" ca="1" si="54">SUM(K18,K29,K40,T18,T29)</f>
        <v>601</v>
      </c>
      <c r="AG19" s="32">
        <f t="shared" ref="AG19:AG24" ca="1" si="55">SUM(L18,L29,L40,U18,U29)</f>
        <v>154</v>
      </c>
      <c r="AH19" s="32">
        <f t="shared" ca="1" si="51"/>
        <v>123</v>
      </c>
      <c r="AI19" s="32">
        <f ca="1">SUM(N18,N29,N40,W18,W29)</f>
        <v>641</v>
      </c>
      <c r="AJ19" s="20"/>
      <c r="AK19" s="36">
        <f t="shared" ref="AK19:AK24" ca="1" si="56">SUM(AE19,AG19,AH19,AI19)</f>
        <v>1386.24</v>
      </c>
      <c r="AL19" s="20"/>
      <c r="AM19" s="65"/>
    </row>
    <row r="20" spans="7:39" x14ac:dyDescent="0.3">
      <c r="G20" s="10" t="s">
        <v>34</v>
      </c>
      <c r="H20" s="18">
        <f>AE4</f>
        <v>0.5</v>
      </c>
      <c r="I20" s="18">
        <f ca="1">AF4</f>
        <v>0.67500000000000004</v>
      </c>
      <c r="J20" s="1">
        <f ca="1">AG4</f>
        <v>4.2000000000000011</v>
      </c>
      <c r="K20" s="1">
        <f ca="1">AH4</f>
        <v>141</v>
      </c>
      <c r="L20" s="32">
        <f ca="1">IF((K20*AD31)&gt;AI4,AI4,(K20*AD31))</f>
        <v>21</v>
      </c>
      <c r="M20" s="32">
        <f ca="1">IF(AJ4&gt;AD29,AD29,AJ4)</f>
        <v>29</v>
      </c>
      <c r="N20" s="36">
        <f ca="1">IF(AK4&gt;AD30,AD30,AK4)</f>
        <v>150</v>
      </c>
      <c r="P20" s="10" t="s">
        <v>34</v>
      </c>
      <c r="Q20" s="18">
        <f t="shared" si="49"/>
        <v>0.5</v>
      </c>
      <c r="R20" s="18">
        <f t="shared" ref="R20:W20" ca="1" si="57">AF7</f>
        <v>0.68700000000000006</v>
      </c>
      <c r="S20" s="1">
        <f t="shared" ca="1" si="57"/>
        <v>4.4880000000000013</v>
      </c>
      <c r="T20" s="1">
        <f t="shared" ca="1" si="57"/>
        <v>130</v>
      </c>
      <c r="U20" s="32">
        <f ca="1">IF((T20*AD31)&gt;AI7,AI7,(T20*AD31))</f>
        <v>29</v>
      </c>
      <c r="V20" s="32">
        <f ca="1">IF(AJ7&gt;$AD$29,$AD$29,AJ7)</f>
        <v>30</v>
      </c>
      <c r="W20" s="36">
        <f ca="1">IF(AK7&gt;$AD$30,$AD$30,AK7)</f>
        <v>150</v>
      </c>
      <c r="AB20" s="21"/>
      <c r="AC20" s="10" t="s">
        <v>33</v>
      </c>
      <c r="AD20" s="29">
        <f t="shared" ca="1" si="53"/>
        <v>26.520000000000003</v>
      </c>
      <c r="AE20" s="4">
        <f ca="1">Z10</f>
        <v>437.76</v>
      </c>
      <c r="AF20" s="29">
        <f t="shared" ca="1" si="54"/>
        <v>748</v>
      </c>
      <c r="AG20" s="32">
        <f t="shared" ca="1" si="55"/>
        <v>158</v>
      </c>
      <c r="AH20" s="32">
        <f t="shared" ca="1" si="51"/>
        <v>131</v>
      </c>
      <c r="AI20" s="32">
        <f t="shared" ca="1" si="51"/>
        <v>660</v>
      </c>
      <c r="AJ20" s="20"/>
      <c r="AK20" s="36">
        <f t="shared" ca="1" si="56"/>
        <v>1386.76</v>
      </c>
      <c r="AL20" s="20"/>
      <c r="AM20" s="65"/>
    </row>
    <row r="21" spans="7:39" x14ac:dyDescent="0.3">
      <c r="G21" s="10" t="s">
        <v>35</v>
      </c>
      <c r="H21" s="18">
        <f>AL4</f>
        <v>0.5</v>
      </c>
      <c r="I21" s="18">
        <f ca="1">AM4</f>
        <v>0.79200000000000004</v>
      </c>
      <c r="J21" s="1">
        <f ca="1">AN4</f>
        <v>7.0080000000000009</v>
      </c>
      <c r="K21" s="1">
        <f ca="1">AO4</f>
        <v>175</v>
      </c>
      <c r="L21" s="32">
        <f ca="1">IF((K21*AD31)&gt;AP4,AP4,(K21*AD31))</f>
        <v>28</v>
      </c>
      <c r="M21" s="32">
        <f ca="1">IF(AQ4&gt;AD29,AD29,AQ4)</f>
        <v>30</v>
      </c>
      <c r="N21" s="36">
        <f ca="1">IF(AR4&gt;AD30,AD30,AR4)</f>
        <v>113</v>
      </c>
      <c r="P21" s="10" t="s">
        <v>35</v>
      </c>
      <c r="Q21" s="18">
        <f t="shared" si="49"/>
        <v>0.5</v>
      </c>
      <c r="R21" s="18">
        <f t="shared" ref="R21:W21" ca="1" si="58">AM7</f>
        <v>0.68500000000000005</v>
      </c>
      <c r="S21" s="1">
        <f t="shared" ca="1" si="58"/>
        <v>4.4400000000000013</v>
      </c>
      <c r="T21" s="1">
        <f t="shared" ca="1" si="58"/>
        <v>144</v>
      </c>
      <c r="U21" s="32">
        <f ca="1">IF((T21*AD31)&gt;AP7,AP7,(T21*AD31))</f>
        <v>25</v>
      </c>
      <c r="V21" s="32">
        <f ca="1">IF(AQ7&gt;$AD$29,$AD$29,AQ7)</f>
        <v>30</v>
      </c>
      <c r="W21" s="36">
        <f ca="1">IF(AR7&gt;$AD$30,$AD$30,AR7)</f>
        <v>150</v>
      </c>
      <c r="AB21" s="21"/>
      <c r="AC21" s="10" t="s">
        <v>34</v>
      </c>
      <c r="AD21" s="29">
        <f t="shared" ca="1" si="53"/>
        <v>26.688000000000006</v>
      </c>
      <c r="AE21" s="4">
        <f ca="1">AG10</f>
        <v>440.90400000000005</v>
      </c>
      <c r="AF21" s="29">
        <f t="shared" ca="1" si="54"/>
        <v>668</v>
      </c>
      <c r="AG21" s="32">
        <f t="shared" ca="1" si="55"/>
        <v>153</v>
      </c>
      <c r="AH21" s="32">
        <f t="shared" ca="1" si="51"/>
        <v>147</v>
      </c>
      <c r="AI21" s="32">
        <f t="shared" ca="1" si="51"/>
        <v>750</v>
      </c>
      <c r="AJ21" s="20"/>
      <c r="AK21" s="36">
        <f t="shared" ca="1" si="56"/>
        <v>1490.904</v>
      </c>
      <c r="AL21" s="20"/>
      <c r="AM21" s="65"/>
    </row>
    <row r="22" spans="7:39" x14ac:dyDescent="0.3">
      <c r="G22" s="10" t="s">
        <v>36</v>
      </c>
      <c r="H22" s="18">
        <f>H20</f>
        <v>0.5</v>
      </c>
      <c r="I22" s="18">
        <f ca="1">AT4</f>
        <v>0.72399999999999998</v>
      </c>
      <c r="J22" s="1">
        <f ca="1">AU4</f>
        <v>5.3759999999999994</v>
      </c>
      <c r="K22" s="1">
        <f ca="1">AV4</f>
        <v>148</v>
      </c>
      <c r="L22" s="32">
        <f ca="1">IF((K22*AD31)&gt;AW4,AW4,(K22*AD31))</f>
        <v>33</v>
      </c>
      <c r="M22" s="32">
        <f ca="1">IF(AQ4&gt;AD29,AD29,AQ4)</f>
        <v>30</v>
      </c>
      <c r="N22" s="36">
        <f ca="1">IF(AY4&gt;AD30,AD30,AY4)</f>
        <v>150</v>
      </c>
      <c r="P22" s="10" t="s">
        <v>36</v>
      </c>
      <c r="Q22" s="18">
        <f t="shared" si="49"/>
        <v>0.5</v>
      </c>
      <c r="R22" s="18">
        <f t="shared" ref="R22:W22" ca="1" si="59">AT7</f>
        <v>0.70499999999999996</v>
      </c>
      <c r="S22" s="1">
        <f t="shared" ca="1" si="59"/>
        <v>4.919999999999999</v>
      </c>
      <c r="T22" s="1">
        <f t="shared" ca="1" si="59"/>
        <v>132</v>
      </c>
      <c r="U22" s="32">
        <f ca="1">IF((T22*AD31)&gt;AW7,AW7,(T22*AD31))</f>
        <v>33</v>
      </c>
      <c r="V22" s="32">
        <f ca="1">IF(AX7&gt;$AD$29,$AD$29,AX7)</f>
        <v>28</v>
      </c>
      <c r="W22" s="36">
        <f ca="1">IF(AY7&gt;$AD$30,$AD$30,AY7)</f>
        <v>150</v>
      </c>
      <c r="AB22" s="21"/>
      <c r="AC22" s="10" t="s">
        <v>35</v>
      </c>
      <c r="AD22" s="29">
        <f t="shared" ca="1" si="53"/>
        <v>26.088000000000005</v>
      </c>
      <c r="AE22" s="4">
        <f ca="1">AN10</f>
        <v>443.42400000000009</v>
      </c>
      <c r="AF22" s="29">
        <f t="shared" ca="1" si="54"/>
        <v>708</v>
      </c>
      <c r="AG22" s="32">
        <f t="shared" ca="1" si="55"/>
        <v>138</v>
      </c>
      <c r="AH22" s="32">
        <f t="shared" ca="1" si="51"/>
        <v>141</v>
      </c>
      <c r="AI22" s="32">
        <f t="shared" ca="1" si="51"/>
        <v>691</v>
      </c>
      <c r="AJ22" s="20"/>
      <c r="AK22" s="36">
        <f t="shared" ca="1" si="56"/>
        <v>1413.424</v>
      </c>
      <c r="AL22" s="20"/>
      <c r="AM22" s="65"/>
    </row>
    <row r="23" spans="7:39" ht="15" thickBot="1" x14ac:dyDescent="0.35">
      <c r="G23" s="16" t="s">
        <v>37</v>
      </c>
      <c r="H23" s="18">
        <f>H21</f>
        <v>0.5</v>
      </c>
      <c r="I23" s="27">
        <f ca="1">BA4</f>
        <v>0.751</v>
      </c>
      <c r="J23" s="17">
        <f ca="1">BB4</f>
        <v>6.024</v>
      </c>
      <c r="K23" s="17">
        <f ca="1">BC4</f>
        <v>107</v>
      </c>
      <c r="L23" s="33">
        <f ca="1">IF((K23*AD31)&gt;BD4,BD4,(K23*AD31))</f>
        <v>34</v>
      </c>
      <c r="M23" s="33">
        <f ca="1">IF(BE4&gt;AD29,AD29,BE4)</f>
        <v>30</v>
      </c>
      <c r="N23" s="38">
        <f ca="1">IF(BF4&gt;AD30,AD30,BF4)</f>
        <v>150</v>
      </c>
      <c r="P23" s="16" t="s">
        <v>37</v>
      </c>
      <c r="Q23" s="27">
        <f t="shared" si="49"/>
        <v>0.5</v>
      </c>
      <c r="R23" s="27">
        <f t="shared" ref="R23:W23" ca="1" si="60">BA7</f>
        <v>0.69599999999999995</v>
      </c>
      <c r="S23" s="17">
        <f t="shared" ca="1" si="60"/>
        <v>4.7039999999999988</v>
      </c>
      <c r="T23" s="17">
        <f t="shared" ca="1" si="60"/>
        <v>131</v>
      </c>
      <c r="U23" s="32">
        <f ca="1">IF((T23*AD31)&gt;BD7,BD7,(T23*AD31))</f>
        <v>27</v>
      </c>
      <c r="V23" s="32">
        <f ca="1">IF(BE7&gt;$AD$29,$AD$29,BE7)</f>
        <v>30</v>
      </c>
      <c r="W23" s="36">
        <f ca="1">IF(BF8&gt;$AD$30,$AD$30,BF8)</f>
        <v>127</v>
      </c>
      <c r="AB23" s="21"/>
      <c r="AC23" s="10" t="s">
        <v>36</v>
      </c>
      <c r="AD23" s="29">
        <f t="shared" ca="1" si="53"/>
        <v>29.088000000000001</v>
      </c>
      <c r="AE23" s="4">
        <f ca="1">AU10</f>
        <v>482.37600000000003</v>
      </c>
      <c r="AF23" s="29">
        <f t="shared" ca="1" si="54"/>
        <v>674</v>
      </c>
      <c r="AG23" s="32">
        <f t="shared" ca="1" si="55"/>
        <v>153</v>
      </c>
      <c r="AH23" s="32">
        <f t="shared" ca="1" si="51"/>
        <v>141</v>
      </c>
      <c r="AI23" s="32">
        <f t="shared" ca="1" si="51"/>
        <v>728</v>
      </c>
      <c r="AJ23" s="20"/>
      <c r="AK23" s="36">
        <f t="shared" ca="1" si="56"/>
        <v>1504.376</v>
      </c>
      <c r="AL23" s="20"/>
      <c r="AM23" s="65"/>
    </row>
    <row r="24" spans="7:39" ht="15" thickBot="1" x14ac:dyDescent="0.35">
      <c r="AB24" s="21"/>
      <c r="AC24" s="16" t="s">
        <v>37</v>
      </c>
      <c r="AD24" s="29">
        <f t="shared" ca="1" si="53"/>
        <v>28.152000000000001</v>
      </c>
      <c r="AE24" s="30">
        <f ca="1">BB10</f>
        <v>465.24</v>
      </c>
      <c r="AF24" s="29">
        <f t="shared" ca="1" si="54"/>
        <v>685</v>
      </c>
      <c r="AG24" s="32">
        <f t="shared" ca="1" si="55"/>
        <v>151</v>
      </c>
      <c r="AH24" s="32">
        <f t="shared" ca="1" si="51"/>
        <v>136</v>
      </c>
      <c r="AI24" s="32">
        <f t="shared" ca="1" si="51"/>
        <v>704</v>
      </c>
      <c r="AJ24" s="20"/>
      <c r="AK24" s="36">
        <f t="shared" ca="1" si="56"/>
        <v>1456.24</v>
      </c>
      <c r="AL24" s="20"/>
      <c r="AM24" s="65"/>
    </row>
    <row r="25" spans="7:39" ht="15" thickBot="1" x14ac:dyDescent="0.35">
      <c r="AB25" s="21"/>
      <c r="AC25" s="21"/>
      <c r="AD25" s="20"/>
      <c r="AE25" s="20"/>
      <c r="AF25" s="20"/>
      <c r="AG25" s="20"/>
      <c r="AH25" s="20"/>
      <c r="AI25" s="20"/>
      <c r="AJ25" s="69">
        <f ca="1">SUM(AK18:AK24)</f>
        <v>10103.743999999999</v>
      </c>
      <c r="AK25" s="70"/>
      <c r="AL25" s="20"/>
      <c r="AM25" s="65"/>
    </row>
    <row r="26" spans="7:39" ht="15" thickBot="1" x14ac:dyDescent="0.35">
      <c r="G26" s="43">
        <f>G5</f>
        <v>3</v>
      </c>
      <c r="H26" s="44"/>
      <c r="I26" s="44"/>
      <c r="J26" s="44"/>
      <c r="K26" s="44"/>
      <c r="L26" s="44"/>
      <c r="M26" s="44"/>
      <c r="N26" s="45"/>
      <c r="P26" s="43">
        <f>G8</f>
        <v>5</v>
      </c>
      <c r="Q26" s="44"/>
      <c r="R26" s="44"/>
      <c r="S26" s="44"/>
      <c r="T26" s="44"/>
      <c r="U26" s="44"/>
      <c r="V26" s="44"/>
      <c r="W26" s="45"/>
      <c r="AB26" s="21"/>
      <c r="AC26" s="16" t="s">
        <v>15</v>
      </c>
      <c r="AD26" s="33">
        <f ca="1">SUM(AD18:AD24)</f>
        <v>192.096</v>
      </c>
      <c r="AE26" s="33">
        <f t="shared" ref="AE26:AI26" ca="1" si="61">SUM(AE18:AE24)</f>
        <v>3183.7440000000006</v>
      </c>
      <c r="AF26" s="37">
        <f t="shared" ca="1" si="61"/>
        <v>4556</v>
      </c>
      <c r="AG26" s="33">
        <f t="shared" ca="1" si="61"/>
        <v>1059</v>
      </c>
      <c r="AH26" s="33">
        <f t="shared" ca="1" si="61"/>
        <v>966</v>
      </c>
      <c r="AI26" s="33">
        <f t="shared" ca="1" si="61"/>
        <v>4895</v>
      </c>
      <c r="AJ26" s="71"/>
      <c r="AK26" s="72"/>
      <c r="AL26" s="20"/>
      <c r="AM26" s="65"/>
    </row>
    <row r="27" spans="7:39" ht="15" thickBot="1" x14ac:dyDescent="0.35">
      <c r="G27" s="10"/>
      <c r="H27" s="1" t="s">
        <v>13</v>
      </c>
      <c r="I27" s="1" t="s">
        <v>14</v>
      </c>
      <c r="J27" s="1" t="s">
        <v>15</v>
      </c>
      <c r="K27" s="1" t="s">
        <v>26</v>
      </c>
      <c r="L27" s="1" t="s">
        <v>28</v>
      </c>
      <c r="M27" s="1" t="s">
        <v>29</v>
      </c>
      <c r="N27" s="11" t="s">
        <v>30</v>
      </c>
      <c r="P27" s="10"/>
      <c r="Q27" s="1" t="s">
        <v>13</v>
      </c>
      <c r="R27" s="1" t="s">
        <v>14</v>
      </c>
      <c r="S27" s="1" t="s">
        <v>15</v>
      </c>
      <c r="T27" s="1" t="s">
        <v>26</v>
      </c>
      <c r="U27" s="1" t="s">
        <v>28</v>
      </c>
      <c r="V27" s="1" t="s">
        <v>29</v>
      </c>
      <c r="W27" s="11" t="s">
        <v>30</v>
      </c>
      <c r="AB27" s="21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65"/>
    </row>
    <row r="28" spans="7:39" x14ac:dyDescent="0.3">
      <c r="G28" s="10" t="s">
        <v>31</v>
      </c>
      <c r="H28" s="18">
        <f>J5</f>
        <v>0.5</v>
      </c>
      <c r="I28" s="18">
        <f ca="1">K5</f>
        <v>0.79700000000000004</v>
      </c>
      <c r="J28" s="1">
        <f ca="1">L5</f>
        <v>7.128000000000001</v>
      </c>
      <c r="K28" s="1">
        <f ca="1">M5</f>
        <v>108</v>
      </c>
      <c r="L28" s="32">
        <f ca="1">IF((K28*AD31)&gt;N5,N5,(K28*AD31))</f>
        <v>33</v>
      </c>
      <c r="M28" s="32">
        <f ca="1">IF(O5&gt;AD29,AD29,O5)</f>
        <v>30</v>
      </c>
      <c r="N28" s="36">
        <f ca="1">IF(P5&gt;AD30,AD30,P5)</f>
        <v>150</v>
      </c>
      <c r="P28" s="10" t="s">
        <v>31</v>
      </c>
      <c r="Q28" s="18">
        <f t="shared" ref="Q28:W28" si="62">J8</f>
        <v>0.5</v>
      </c>
      <c r="R28" s="18">
        <f t="shared" ca="1" si="62"/>
        <v>0.70499999999999996</v>
      </c>
      <c r="S28" s="1">
        <f t="shared" ca="1" si="62"/>
        <v>4.919999999999999</v>
      </c>
      <c r="T28" s="1">
        <f t="shared" ca="1" si="62"/>
        <v>61</v>
      </c>
      <c r="U28" s="32">
        <f ca="1">IF((T28*$AD$31)&gt;N8,N8,(T28*$AD$31))</f>
        <v>29</v>
      </c>
      <c r="V28" s="32">
        <f ca="1">IF(O8&gt;AD29,AD29,O8)</f>
        <v>27</v>
      </c>
      <c r="W28" s="36">
        <f ca="1">IF(P8&gt;AD30,AD30,P8)</f>
        <v>148</v>
      </c>
      <c r="AB28" s="21"/>
      <c r="AC28" s="25"/>
      <c r="AD28" s="26" t="s">
        <v>40</v>
      </c>
      <c r="AE28" s="20"/>
      <c r="AF28" s="20"/>
      <c r="AG28" s="20"/>
      <c r="AH28" s="20"/>
      <c r="AI28" s="20"/>
      <c r="AJ28" s="20"/>
      <c r="AK28" s="20"/>
      <c r="AL28" s="20"/>
      <c r="AM28" s="65"/>
    </row>
    <row r="29" spans="7:39" x14ac:dyDescent="0.3">
      <c r="G29" s="10" t="s">
        <v>32</v>
      </c>
      <c r="H29" s="18">
        <f t="shared" ref="H29:H31" si="63">J6</f>
        <v>0.5</v>
      </c>
      <c r="I29" s="18">
        <f ca="1">S5</f>
        <v>7.176000000000001</v>
      </c>
      <c r="J29" s="1">
        <f ca="1">S5</f>
        <v>7.176000000000001</v>
      </c>
      <c r="K29" s="1">
        <f ca="1">T5</f>
        <v>153</v>
      </c>
      <c r="L29" s="32">
        <f ca="1">IF((K29*AD31)&gt;U5,U5,(K29*AD31))</f>
        <v>35</v>
      </c>
      <c r="M29" s="32">
        <f ca="1">IF(V5&gt;AD29,AD29,V5)</f>
        <v>21</v>
      </c>
      <c r="N29" s="36">
        <f ca="1">IF(W5&gt;AD30,AD30,W5)</f>
        <v>104</v>
      </c>
      <c r="P29" s="10" t="s">
        <v>32</v>
      </c>
      <c r="Q29" s="18">
        <f t="shared" ref="Q29:Q34" si="64">Q28</f>
        <v>0.5</v>
      </c>
      <c r="R29" s="18">
        <f t="shared" ref="R29:W29" ca="1" si="65">R8</f>
        <v>0.78200000000000003</v>
      </c>
      <c r="S29" s="1">
        <f t="shared" ca="1" si="65"/>
        <v>6.7680000000000007</v>
      </c>
      <c r="T29" s="1">
        <f t="shared" ca="1" si="65"/>
        <v>134</v>
      </c>
      <c r="U29" s="32">
        <f ca="1">IF((T29*$AD$31)&gt;U8,U8,(T29*$AD$31))</f>
        <v>27</v>
      </c>
      <c r="V29" s="32">
        <f ca="1">IF(V18&gt;$AD$29,$AD$29,V18)</f>
        <v>21</v>
      </c>
      <c r="W29" s="36">
        <f ca="1">IF(W8&gt;$AD$30,$AD$30,W8)</f>
        <v>150</v>
      </c>
      <c r="AB29" s="21"/>
      <c r="AC29" s="10" t="s">
        <v>27</v>
      </c>
      <c r="AD29" s="36">
        <v>30</v>
      </c>
      <c r="AE29" s="20"/>
      <c r="AF29" s="20"/>
      <c r="AG29" s="20"/>
      <c r="AH29" s="20"/>
      <c r="AI29" s="20"/>
      <c r="AJ29" s="20"/>
      <c r="AK29" s="20"/>
      <c r="AL29" s="20"/>
      <c r="AM29" s="65"/>
    </row>
    <row r="30" spans="7:39" x14ac:dyDescent="0.3">
      <c r="G30" s="10" t="s">
        <v>33</v>
      </c>
      <c r="H30" s="18">
        <f t="shared" si="63"/>
        <v>0.5</v>
      </c>
      <c r="I30" s="18">
        <f ca="1">Y5</f>
        <v>0.67500000000000004</v>
      </c>
      <c r="J30" s="1">
        <f ca="1">Z5</f>
        <v>4.2000000000000011</v>
      </c>
      <c r="K30" s="1">
        <f ca="1">AA5</f>
        <v>160</v>
      </c>
      <c r="L30" s="32">
        <f ca="1">IF((K30*AD31)&gt;AB5,AB5,(K30*AD31))</f>
        <v>30</v>
      </c>
      <c r="M30" s="32">
        <f ca="1">IF(AC5&gt;AD29,AD29,AC5)</f>
        <v>28</v>
      </c>
      <c r="N30" s="36">
        <f ca="1">IF(AD5&gt;AD30,AD30,AD5)</f>
        <v>150</v>
      </c>
      <c r="P30" s="10" t="s">
        <v>33</v>
      </c>
      <c r="Q30" s="18">
        <f t="shared" si="64"/>
        <v>0.5</v>
      </c>
      <c r="R30" s="18">
        <f t="shared" ref="R30:W30" ca="1" si="66">Y8</f>
        <v>0.67400000000000004</v>
      </c>
      <c r="S30" s="1">
        <f t="shared" ca="1" si="66"/>
        <v>4.176000000000001</v>
      </c>
      <c r="T30" s="1">
        <f t="shared" ca="1" si="66"/>
        <v>199</v>
      </c>
      <c r="U30" s="32">
        <f ca="1">IF((T30*$AD$31)&gt;AI8,AI8,(T30*$AD$31))</f>
        <v>39</v>
      </c>
      <c r="V30" s="32">
        <f ca="1">IF(AC8&gt;$AD$29,$AD$29,AC8)</f>
        <v>30</v>
      </c>
      <c r="W30" s="36">
        <f ca="1">IF(AD8&gt;$AD$30,$AD$30,AD8)</f>
        <v>150</v>
      </c>
      <c r="AB30" s="21"/>
      <c r="AC30" s="10" t="s">
        <v>41</v>
      </c>
      <c r="AD30" s="36">
        <v>150</v>
      </c>
      <c r="AE30" s="20"/>
      <c r="AF30" s="20"/>
      <c r="AG30" s="20"/>
      <c r="AH30" s="20"/>
      <c r="AI30" s="20"/>
      <c r="AJ30" s="20"/>
      <c r="AK30" s="20"/>
      <c r="AL30" s="20"/>
      <c r="AM30" s="65"/>
    </row>
    <row r="31" spans="7:39" ht="15" thickBot="1" x14ac:dyDescent="0.35">
      <c r="G31" s="10" t="s">
        <v>34</v>
      </c>
      <c r="H31" s="18">
        <f t="shared" si="63"/>
        <v>0.5</v>
      </c>
      <c r="I31" s="18">
        <f ca="1">AF5</f>
        <v>0.75</v>
      </c>
      <c r="J31" s="1">
        <f ca="1">AG5</f>
        <v>6</v>
      </c>
      <c r="K31" s="1">
        <f ca="1">AH5</f>
        <v>120</v>
      </c>
      <c r="L31" s="32">
        <f ca="1">IF((K31*AD31)&gt;AI5,AI5,(K31*AD31))</f>
        <v>38</v>
      </c>
      <c r="M31" s="32">
        <f ca="1">IF(AJ5&gt;AD29,AD29,AJ5)</f>
        <v>28</v>
      </c>
      <c r="N31" s="36">
        <f ca="1">IF(AK5&gt;AD30,AD30,AK5)</f>
        <v>150</v>
      </c>
      <c r="P31" s="10" t="s">
        <v>34</v>
      </c>
      <c r="Q31" s="18">
        <f t="shared" si="64"/>
        <v>0.5</v>
      </c>
      <c r="R31" s="18">
        <f t="shared" ref="R31:W31" ca="1" si="67">AF8</f>
        <v>0.77100000000000002</v>
      </c>
      <c r="S31" s="1">
        <f t="shared" ca="1" si="67"/>
        <v>6.5040000000000004</v>
      </c>
      <c r="T31" s="1">
        <f t="shared" ca="1" si="67"/>
        <v>132</v>
      </c>
      <c r="U31" s="32">
        <f ca="1">IF((T31*$AD$31)&gt;AI8,AI8,(T31*$AD$31))</f>
        <v>39</v>
      </c>
      <c r="V31" s="32">
        <f ca="1">IF(AJ8&gt;$AD$29,$AD$29,AJ8)</f>
        <v>30</v>
      </c>
      <c r="W31" s="36">
        <f ca="1">IF(AK8&gt;$AD$30,$AD$30,AK8)</f>
        <v>150</v>
      </c>
      <c r="AB31" s="21"/>
      <c r="AC31" s="16" t="s">
        <v>42</v>
      </c>
      <c r="AD31" s="38">
        <v>0.5</v>
      </c>
      <c r="AE31" s="20"/>
      <c r="AF31" s="20"/>
      <c r="AG31" s="20"/>
      <c r="AH31" s="20"/>
      <c r="AI31" s="20"/>
      <c r="AJ31" s="20"/>
      <c r="AK31" s="20"/>
      <c r="AL31" s="20"/>
      <c r="AM31" s="65"/>
    </row>
    <row r="32" spans="7:39" x14ac:dyDescent="0.3">
      <c r="G32" s="10" t="s">
        <v>35</v>
      </c>
      <c r="H32" s="18">
        <f>H30</f>
        <v>0.5</v>
      </c>
      <c r="I32" s="18">
        <f ca="1">AM5</f>
        <v>0.66800000000000004</v>
      </c>
      <c r="J32" s="1">
        <f ca="1">AN5</f>
        <v>4.0320000000000009</v>
      </c>
      <c r="K32" s="1">
        <f ca="1">AO5</f>
        <v>114</v>
      </c>
      <c r="L32" s="32">
        <f ca="1">IF((K32*AD31)&gt;AP5,AP5,(K32*AD31))</f>
        <v>33</v>
      </c>
      <c r="M32" s="32">
        <f ca="1">IF(AQ5&gt;AD29,AD29,AQ5)</f>
        <v>23</v>
      </c>
      <c r="N32" s="36">
        <f ca="1">IF(AR5&gt;AD30,AD30,AR5)</f>
        <v>150</v>
      </c>
      <c r="P32" s="10" t="s">
        <v>35</v>
      </c>
      <c r="Q32" s="18">
        <f t="shared" si="64"/>
        <v>0.5</v>
      </c>
      <c r="R32" s="18">
        <f t="shared" ref="R32:W32" ca="1" si="68">AM8</f>
        <v>0.77</v>
      </c>
      <c r="S32" s="1">
        <f t="shared" ca="1" si="68"/>
        <v>6.48</v>
      </c>
      <c r="T32" s="1">
        <f t="shared" ca="1" si="68"/>
        <v>100</v>
      </c>
      <c r="U32" s="32">
        <f ca="1">IF((T32*$AD$31)&gt;AP8,AP8,(T32*$AD$31))</f>
        <v>21</v>
      </c>
      <c r="V32" s="32">
        <f ca="1">IF(AQ8&gt;$AD$29,$AD$29,AQ8)</f>
        <v>28</v>
      </c>
      <c r="W32" s="36">
        <f ca="1">IF(AR8&gt;$AD$30,$AD$30,AR8)</f>
        <v>150</v>
      </c>
      <c r="AB32" s="21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65"/>
    </row>
    <row r="33" spans="7:39" x14ac:dyDescent="0.3">
      <c r="G33" s="10" t="s">
        <v>36</v>
      </c>
      <c r="H33" s="18">
        <f>H31</f>
        <v>0.5</v>
      </c>
      <c r="I33" s="18">
        <f ca="1">AT5</f>
        <v>0.78900000000000003</v>
      </c>
      <c r="J33" s="1">
        <f ca="1">AU5</f>
        <v>6.9360000000000008</v>
      </c>
      <c r="K33" s="1">
        <f ca="1">AV5</f>
        <v>72</v>
      </c>
      <c r="L33" s="32">
        <f ca="1">IF((K33*AD31)&gt;AW5,AW5,(K33*AD31))</f>
        <v>28</v>
      </c>
      <c r="M33" s="32">
        <f ca="1">IF(AQ5&gt;AD29,AD29,AQ5)</f>
        <v>23</v>
      </c>
      <c r="N33" s="36">
        <f ca="1">IF(AY5&gt;AD30,AD30,AY5)</f>
        <v>128</v>
      </c>
      <c r="P33" s="10" t="s">
        <v>36</v>
      </c>
      <c r="Q33" s="18">
        <f t="shared" si="64"/>
        <v>0.5</v>
      </c>
      <c r="R33" s="18">
        <f t="shared" ref="R33:W33" ca="1" si="69">AT8</f>
        <v>0.78300000000000003</v>
      </c>
      <c r="S33" s="1">
        <f t="shared" ca="1" si="69"/>
        <v>6.7920000000000007</v>
      </c>
      <c r="T33" s="1">
        <f t="shared" ca="1" si="69"/>
        <v>144</v>
      </c>
      <c r="U33" s="32">
        <f ca="1">IF((T33*$AD$31)&gt;AW8,AW8,(T33*$AD$31))</f>
        <v>27</v>
      </c>
      <c r="V33" s="32">
        <f ca="1">IF(AX8&gt;$AD$29,$AD$29,AX8)</f>
        <v>30</v>
      </c>
      <c r="W33" s="36">
        <f ca="1">IF(AY8&gt;$AD$30,$AD$30,AY8)</f>
        <v>150</v>
      </c>
      <c r="AB33" s="21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65"/>
    </row>
    <row r="34" spans="7:39" ht="15" thickBot="1" x14ac:dyDescent="0.35">
      <c r="G34" s="16" t="s">
        <v>37</v>
      </c>
      <c r="H34" s="27">
        <f>H33</f>
        <v>0.5</v>
      </c>
      <c r="I34" s="27">
        <f ca="1">BA5</f>
        <v>0.78100000000000003</v>
      </c>
      <c r="J34" s="17">
        <f ca="1">BB5</f>
        <v>6.7440000000000007</v>
      </c>
      <c r="K34" s="17">
        <f ca="1">BC5</f>
        <v>199</v>
      </c>
      <c r="L34" s="33">
        <f ca="1">IF((K34*AD31)&gt;BD5,BD5,(K34*AD31))</f>
        <v>32</v>
      </c>
      <c r="M34" s="33">
        <f ca="1">IF(BE5&gt;AD29,AD29,BE5)</f>
        <v>20</v>
      </c>
      <c r="N34" s="38">
        <f ca="1">IF(BF5&gt;AD30,AD30,BF5)</f>
        <v>150</v>
      </c>
      <c r="P34" s="16" t="s">
        <v>37</v>
      </c>
      <c r="Q34" s="27">
        <f t="shared" si="64"/>
        <v>0.5</v>
      </c>
      <c r="R34" s="27">
        <f t="shared" ref="R34:W34" ca="1" si="70">BA8</f>
        <v>0.73499999999999999</v>
      </c>
      <c r="S34" s="17">
        <f t="shared" ca="1" si="70"/>
        <v>5.64</v>
      </c>
      <c r="T34" s="17">
        <f t="shared" ca="1" si="70"/>
        <v>71</v>
      </c>
      <c r="U34" s="32">
        <f ca="1">IF((T34*$AD$31)&gt;BD8,BD8,(T34*$AD$31))</f>
        <v>30</v>
      </c>
      <c r="V34" s="32">
        <f ca="1">IF(BE8&gt;$AD$29,$AD$29,BE8)</f>
        <v>30</v>
      </c>
      <c r="W34" s="36">
        <f ca="1">IF(BF8&gt;$AD$30,$AD$30,BF8)</f>
        <v>127</v>
      </c>
      <c r="AB34" s="24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22"/>
    </row>
    <row r="36" spans="7:39" ht="15" thickBot="1" x14ac:dyDescent="0.35"/>
    <row r="37" spans="7:39" x14ac:dyDescent="0.3">
      <c r="G37" s="43">
        <f>G6</f>
        <v>4</v>
      </c>
      <c r="H37" s="44"/>
      <c r="I37" s="44"/>
      <c r="J37" s="44"/>
      <c r="K37" s="44"/>
      <c r="L37" s="44"/>
      <c r="M37" s="44"/>
      <c r="N37" s="45"/>
    </row>
    <row r="38" spans="7:39" x14ac:dyDescent="0.3">
      <c r="G38" s="10"/>
      <c r="H38" s="1" t="s">
        <v>13</v>
      </c>
      <c r="I38" s="1" t="s">
        <v>14</v>
      </c>
      <c r="J38" s="1" t="s">
        <v>15</v>
      </c>
      <c r="K38" s="1" t="s">
        <v>26</v>
      </c>
      <c r="L38" s="1" t="s">
        <v>28</v>
      </c>
      <c r="M38" s="1" t="s">
        <v>29</v>
      </c>
      <c r="N38" s="11" t="s">
        <v>30</v>
      </c>
    </row>
    <row r="39" spans="7:39" x14ac:dyDescent="0.3">
      <c r="G39" s="10" t="s">
        <v>31</v>
      </c>
      <c r="H39" s="18">
        <f>J6</f>
        <v>0.5</v>
      </c>
      <c r="I39" s="18">
        <f ca="1">K6</f>
        <v>0.73599999999999999</v>
      </c>
      <c r="J39" s="1">
        <f ca="1">L6</f>
        <v>5.6639999999999997</v>
      </c>
      <c r="K39" s="1">
        <f ca="1">M6</f>
        <v>76</v>
      </c>
      <c r="L39" s="32">
        <f ca="1">IF((K39*AD31)&gt;N6,N6,(K39*AD31))</f>
        <v>35</v>
      </c>
      <c r="M39" s="32">
        <f ca="1">IF(O6&gt;AD29,AD29,O6)</f>
        <v>30</v>
      </c>
      <c r="N39" s="36">
        <f ca="1">IF(P6&gt;AD30,AD30,P6)</f>
        <v>150</v>
      </c>
    </row>
    <row r="40" spans="7:39" x14ac:dyDescent="0.3">
      <c r="G40" s="10" t="s">
        <v>32</v>
      </c>
      <c r="H40" s="18">
        <f t="shared" ref="H40:H45" si="71">H39</f>
        <v>0.5</v>
      </c>
      <c r="I40" s="18">
        <f ca="1">R6</f>
        <v>0.68600000000000005</v>
      </c>
      <c r="J40" s="1">
        <f ca="1">S6</f>
        <v>4.4640000000000013</v>
      </c>
      <c r="K40" s="1">
        <f ca="1">T6</f>
        <v>60</v>
      </c>
      <c r="L40" s="32">
        <f ca="1">IF((K40*AD31)&gt;U6,U6,(K40*AD31))</f>
        <v>26</v>
      </c>
      <c r="M40" s="32">
        <f ca="1">IF(V6&gt;AD29,AD29,V6)</f>
        <v>30</v>
      </c>
      <c r="N40" s="36">
        <f ca="1">IF(W6&gt;AD30,AD30,W6)</f>
        <v>150</v>
      </c>
    </row>
    <row r="41" spans="7:39" x14ac:dyDescent="0.3">
      <c r="G41" s="10" t="s">
        <v>33</v>
      </c>
      <c r="H41" s="18">
        <f t="shared" si="71"/>
        <v>0.5</v>
      </c>
      <c r="I41" s="18">
        <f ca="1">Y6</f>
        <v>0.78100000000000003</v>
      </c>
      <c r="J41" s="1">
        <f ca="1">Z6</f>
        <v>6.7440000000000007</v>
      </c>
      <c r="K41" s="1">
        <f ca="1">AA6</f>
        <v>153</v>
      </c>
      <c r="L41" s="32">
        <f ca="1">IF((K41*AD31)&gt;AB6,AB6,(K41*AD31))</f>
        <v>22</v>
      </c>
      <c r="M41" s="32">
        <f ca="1">IF(AC6&gt;AD29,AD29,AC6)</f>
        <v>28</v>
      </c>
      <c r="N41" s="36">
        <f ca="1">IF(AD6&gt;AD30,AD30,AD6)</f>
        <v>104</v>
      </c>
    </row>
    <row r="42" spans="7:39" x14ac:dyDescent="0.3">
      <c r="G42" s="10" t="s">
        <v>34</v>
      </c>
      <c r="H42" s="18">
        <f t="shared" si="71"/>
        <v>0.5</v>
      </c>
      <c r="I42" s="18">
        <f ca="1">AF6</f>
        <v>0.72899999999999998</v>
      </c>
      <c r="J42" s="1">
        <f ca="1">AG6</f>
        <v>5.4959999999999996</v>
      </c>
      <c r="K42" s="1">
        <f ca="1">AH6</f>
        <v>145</v>
      </c>
      <c r="L42" s="32">
        <f ca="1">IF((K42*AD31)&gt;AI6,AI6,(K42*AD31))</f>
        <v>26</v>
      </c>
      <c r="M42" s="32">
        <f ca="1">IF(AJ6&gt;AD29,AD29,AJ6)</f>
        <v>30</v>
      </c>
      <c r="N42" s="36">
        <f ca="1">IF(AK6&gt;AD30,AD30,AK6)</f>
        <v>150</v>
      </c>
    </row>
    <row r="43" spans="7:39" x14ac:dyDescent="0.3">
      <c r="G43" s="10" t="s">
        <v>35</v>
      </c>
      <c r="H43" s="18">
        <f t="shared" si="71"/>
        <v>0.5</v>
      </c>
      <c r="I43" s="18">
        <f ca="1">AM6</f>
        <v>0.67200000000000004</v>
      </c>
      <c r="J43" s="1">
        <f ca="1">AN6</f>
        <v>4.128000000000001</v>
      </c>
      <c r="K43" s="1">
        <f ca="1">AO6</f>
        <v>175</v>
      </c>
      <c r="L43" s="32">
        <f ca="1">IF((K43*AD31)&gt;AP6,AP6,(K43*AD31))</f>
        <v>31</v>
      </c>
      <c r="M43" s="32">
        <f ca="1">IF(AQ6&gt;AD29,AD29,AQ6)</f>
        <v>30</v>
      </c>
      <c r="N43" s="36">
        <f ca="1">IF(AR6&gt;AD30,AD30,AR6)</f>
        <v>128</v>
      </c>
    </row>
    <row r="44" spans="7:39" x14ac:dyDescent="0.3">
      <c r="G44" s="10" t="s">
        <v>36</v>
      </c>
      <c r="H44" s="18">
        <f t="shared" si="71"/>
        <v>0.5</v>
      </c>
      <c r="I44" s="18">
        <f ca="1">AT6</f>
        <v>0.71099999999999997</v>
      </c>
      <c r="J44" s="1">
        <f ca="1">AU6</f>
        <v>5.0639999999999992</v>
      </c>
      <c r="K44" s="1">
        <f ca="1">AV6</f>
        <v>178</v>
      </c>
      <c r="L44" s="32">
        <f ca="1">IF((K44*AD31)&gt;AW6,AW6,(K44*AD31))</f>
        <v>32</v>
      </c>
      <c r="M44" s="32">
        <f ca="1">IF(AQ6&gt;AD29,AD29,AQ6)</f>
        <v>30</v>
      </c>
      <c r="N44" s="36">
        <f ca="1">IF(AY6&gt;AD30,AD30,AY6)</f>
        <v>150</v>
      </c>
    </row>
    <row r="45" spans="7:39" ht="15" thickBot="1" x14ac:dyDescent="0.35">
      <c r="G45" s="16" t="s">
        <v>37</v>
      </c>
      <c r="H45" s="27">
        <f t="shared" si="71"/>
        <v>0.5</v>
      </c>
      <c r="I45" s="27">
        <f ca="1">BA6</f>
        <v>0.71</v>
      </c>
      <c r="J45" s="17">
        <f ca="1">BB6</f>
        <v>5.0399999999999991</v>
      </c>
      <c r="K45" s="17">
        <f ca="1">BC6</f>
        <v>177</v>
      </c>
      <c r="L45" s="33">
        <f ca="1">IF((K45*AD31)&gt;BD6,BD6,(K45*AD31))</f>
        <v>28</v>
      </c>
      <c r="M45" s="33">
        <f ca="1">IF(BE6&gt;AD29,AD29,BE6)</f>
        <v>26</v>
      </c>
      <c r="N45" s="38">
        <f ca="1">IF(BF6&gt;AD30,AD30,BF6)</f>
        <v>150</v>
      </c>
    </row>
  </sheetData>
  <mergeCells count="33">
    <mergeCell ref="AC16:AK16"/>
    <mergeCell ref="G15:N15"/>
    <mergeCell ref="G26:N26"/>
    <mergeCell ref="G37:N37"/>
    <mergeCell ref="P15:W15"/>
    <mergeCell ref="P26:W26"/>
    <mergeCell ref="AJ25:AK26"/>
    <mergeCell ref="A2:E2"/>
    <mergeCell ref="J2:P2"/>
    <mergeCell ref="Q2:W2"/>
    <mergeCell ref="X2:AD2"/>
    <mergeCell ref="AE2:AK2"/>
    <mergeCell ref="BG9:BG10"/>
    <mergeCell ref="BH9:BH10"/>
    <mergeCell ref="G9:I9"/>
    <mergeCell ref="G10:I10"/>
    <mergeCell ref="J9:K10"/>
    <mergeCell ref="Q9:R10"/>
    <mergeCell ref="X9:Y10"/>
    <mergeCell ref="M9:P10"/>
    <mergeCell ref="T9:W10"/>
    <mergeCell ref="AA9:AD10"/>
    <mergeCell ref="AH9:AK10"/>
    <mergeCell ref="AO9:AR10"/>
    <mergeCell ref="AV9:AY10"/>
    <mergeCell ref="BC9:BF10"/>
    <mergeCell ref="AE9:AF10"/>
    <mergeCell ref="AL9:AM10"/>
    <mergeCell ref="AS9:AT10"/>
    <mergeCell ref="AZ9:BA10"/>
    <mergeCell ref="AL2:AR2"/>
    <mergeCell ref="AS2:AY2"/>
    <mergeCell ref="AZ2:BF2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Singh</dc:creator>
  <cp:lastModifiedBy>Ankit Singh</cp:lastModifiedBy>
  <dcterms:created xsi:type="dcterms:W3CDTF">2015-06-05T18:19:34Z</dcterms:created>
  <dcterms:modified xsi:type="dcterms:W3CDTF">2022-03-12T16:06:20Z</dcterms:modified>
</cp:coreProperties>
</file>